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en\Documents\"/>
    </mc:Choice>
  </mc:AlternateContent>
  <xr:revisionPtr revIDLastSave="0" documentId="13_ncr:1_{B214DA42-5A16-4A52-A57B-D9AAA084DBA1}" xr6:coauthVersionLast="36" xr6:coauthVersionMax="36" xr10:uidLastSave="{00000000-0000-0000-0000-000000000000}"/>
  <bookViews>
    <workbookView xWindow="0" yWindow="3600" windowWidth="41040" windowHeight="14865" xr2:uid="{00000000-000D-0000-FFFF-FFFF00000000}"/>
  </bookViews>
  <sheets>
    <sheet name="BWL" sheetId="4" r:id="rId1"/>
    <sheet name="VWL 1SP" sheetId="1" r:id="rId2"/>
    <sheet name="VWL 2SP" sheetId="7" r:id="rId3"/>
    <sheet name="Winfo" sheetId="2" r:id="rId4"/>
    <sheet name="iVWL" sheetId="5" r:id="rId5"/>
    <sheet name="Dropdown-Menü" sheetId="6" state="hidden" r:id="rId6"/>
  </sheets>
  <definedNames>
    <definedName name="_xlnm._FilterDatabase" localSheetId="4" hidden="1">iVWL!$F$2:$G$2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7" l="1"/>
  <c r="H29" i="7"/>
  <c r="H30" i="7" s="1"/>
  <c r="G35" i="1"/>
  <c r="H35" i="1"/>
  <c r="H27" i="1"/>
  <c r="C15" i="7"/>
  <c r="H34" i="7"/>
  <c r="H33" i="7"/>
  <c r="H35" i="7" s="1"/>
  <c r="G35" i="7" s="1"/>
  <c r="D29" i="7"/>
  <c r="D28" i="7"/>
  <c r="D27" i="7"/>
  <c r="D26" i="7"/>
  <c r="D25" i="7"/>
  <c r="D24" i="7"/>
  <c r="D30" i="7" s="1"/>
  <c r="C30" i="7" s="1"/>
  <c r="D20" i="7"/>
  <c r="H19" i="7"/>
  <c r="D19" i="7"/>
  <c r="H18" i="7"/>
  <c r="D18" i="7"/>
  <c r="D21" i="7" s="1"/>
  <c r="C21" i="7" s="1"/>
  <c r="H17" i="7"/>
  <c r="H16" i="7"/>
  <c r="D14" i="7"/>
  <c r="D13" i="7"/>
  <c r="H12" i="7"/>
  <c r="D12" i="7"/>
  <c r="H11" i="7"/>
  <c r="D11" i="7"/>
  <c r="H10" i="7"/>
  <c r="D10" i="7"/>
  <c r="D15" i="7" s="1"/>
  <c r="H9" i="7"/>
  <c r="D9" i="7"/>
  <c r="H31" i="2"/>
  <c r="G31" i="2" s="1"/>
  <c r="H31" i="5"/>
  <c r="H31" i="4"/>
  <c r="G30" i="7" l="1"/>
  <c r="H37" i="7"/>
  <c r="H13" i="7"/>
  <c r="H20" i="7"/>
  <c r="G20" i="7" s="1"/>
  <c r="G13" i="7"/>
  <c r="H19" i="5"/>
  <c r="H18" i="5"/>
  <c r="H17" i="5"/>
  <c r="H16" i="5"/>
  <c r="H36" i="5"/>
  <c r="H35" i="5"/>
  <c r="D30" i="5"/>
  <c r="D29" i="5"/>
  <c r="H32" i="5"/>
  <c r="G32" i="5" s="1"/>
  <c r="D28" i="5"/>
  <c r="D27" i="5"/>
  <c r="D26" i="5"/>
  <c r="D25" i="5"/>
  <c r="D21" i="5"/>
  <c r="D20" i="5"/>
  <c r="D19" i="5"/>
  <c r="D15" i="5"/>
  <c r="D14" i="5"/>
  <c r="H12" i="5"/>
  <c r="D13" i="5"/>
  <c r="H11" i="5"/>
  <c r="D12" i="5"/>
  <c r="H10" i="5"/>
  <c r="D11" i="5"/>
  <c r="H9" i="5"/>
  <c r="D11" i="1"/>
  <c r="D12" i="1"/>
  <c r="D13" i="1"/>
  <c r="D14" i="1"/>
  <c r="D14" i="4"/>
  <c r="D11" i="4"/>
  <c r="D12" i="4"/>
  <c r="D13" i="4"/>
  <c r="H34" i="2"/>
  <c r="H35" i="4"/>
  <c r="H36" i="4" s="1"/>
  <c r="G36" i="4" s="1"/>
  <c r="H13" i="4"/>
  <c r="H12" i="4"/>
  <c r="H32" i="4"/>
  <c r="G32" i="4" s="1"/>
  <c r="H18" i="4"/>
  <c r="H19" i="4"/>
  <c r="H20" i="4"/>
  <c r="H10" i="4"/>
  <c r="H11" i="4"/>
  <c r="D29" i="4"/>
  <c r="D28" i="4"/>
  <c r="D27" i="4"/>
  <c r="D26" i="4"/>
  <c r="D25" i="4"/>
  <c r="D24" i="4"/>
  <c r="H17" i="4"/>
  <c r="D20" i="4"/>
  <c r="D19" i="4"/>
  <c r="D18" i="4"/>
  <c r="D10" i="4"/>
  <c r="H9" i="4"/>
  <c r="D9" i="4"/>
  <c r="H32" i="1"/>
  <c r="H31" i="1"/>
  <c r="H10" i="1"/>
  <c r="H13" i="1" s="1"/>
  <c r="H11" i="1"/>
  <c r="H12" i="1"/>
  <c r="D25" i="1"/>
  <c r="D26" i="1"/>
  <c r="D27" i="1"/>
  <c r="D28" i="1"/>
  <c r="D29" i="1"/>
  <c r="D24" i="1"/>
  <c r="D30" i="1" s="1"/>
  <c r="C30" i="1" s="1"/>
  <c r="D20" i="1"/>
  <c r="D19" i="1"/>
  <c r="D18" i="1"/>
  <c r="D10" i="1"/>
  <c r="D15" i="1" s="1"/>
  <c r="D9" i="1"/>
  <c r="H35" i="2"/>
  <c r="H19" i="2"/>
  <c r="H17" i="2"/>
  <c r="H18" i="2"/>
  <c r="H16" i="2"/>
  <c r="H10" i="2"/>
  <c r="H11" i="2"/>
  <c r="H12" i="2"/>
  <c r="H9" i="2"/>
  <c r="D31" i="2"/>
  <c r="D32" i="2"/>
  <c r="D24" i="2"/>
  <c r="D25" i="2"/>
  <c r="D26" i="2"/>
  <c r="D30" i="2"/>
  <c r="D23" i="2"/>
  <c r="D17" i="2"/>
  <c r="D18" i="2"/>
  <c r="D19" i="2"/>
  <c r="D16" i="2"/>
  <c r="D10" i="2"/>
  <c r="D11" i="2"/>
  <c r="D12" i="2"/>
  <c r="D9" i="2"/>
  <c r="H28" i="1"/>
  <c r="G28" i="1" s="1"/>
  <c r="H33" i="1"/>
  <c r="G33" i="1" s="1"/>
  <c r="D21" i="1"/>
  <c r="C21" i="1"/>
  <c r="H9" i="1"/>
  <c r="H13" i="5" l="1"/>
  <c r="H21" i="4"/>
  <c r="G21" i="4" s="1"/>
  <c r="H14" i="4"/>
  <c r="G14" i="4" s="1"/>
  <c r="D30" i="4"/>
  <c r="C30" i="4" s="1"/>
  <c r="D21" i="4"/>
  <c r="C21" i="4" s="1"/>
  <c r="D15" i="4"/>
  <c r="C15" i="4" s="1"/>
  <c r="C31" i="7"/>
  <c r="H36" i="2"/>
  <c r="G36" i="2" s="1"/>
  <c r="H20" i="2"/>
  <c r="G20" i="2" s="1"/>
  <c r="H13" i="2"/>
  <c r="G13" i="2" s="1"/>
  <c r="D33" i="2"/>
  <c r="C33" i="2" s="1"/>
  <c r="D27" i="2"/>
  <c r="C27" i="2" s="1"/>
  <c r="D20" i="2"/>
  <c r="C20" i="2" s="1"/>
  <c r="D13" i="2"/>
  <c r="H37" i="5"/>
  <c r="G37" i="5" s="1"/>
  <c r="H22" i="5"/>
  <c r="G22" i="5" s="1"/>
  <c r="G13" i="5"/>
  <c r="D31" i="5"/>
  <c r="C31" i="5" s="1"/>
  <c r="D22" i="5"/>
  <c r="C22" i="5" s="1"/>
  <c r="D16" i="5"/>
  <c r="C15" i="1"/>
  <c r="G13" i="1"/>
  <c r="H39" i="5" l="1"/>
  <c r="H38" i="4"/>
  <c r="G38" i="4" s="1"/>
  <c r="G38" i="7"/>
  <c r="H42" i="2"/>
  <c r="C13" i="2"/>
  <c r="C16" i="5"/>
  <c r="C31" i="4"/>
  <c r="G34" i="1"/>
  <c r="C34" i="2"/>
  <c r="C31" i="1"/>
  <c r="G42" i="2" l="1"/>
  <c r="G39" i="5"/>
  <c r="C32" i="5"/>
</calcChain>
</file>

<file path=xl/sharedStrings.xml><?xml version="1.0" encoding="utf-8"?>
<sst xmlns="http://schemas.openxmlformats.org/spreadsheetml/2006/main" count="294" uniqueCount="97">
  <si>
    <t>Phase 1</t>
  </si>
  <si>
    <t>Kurs</t>
  </si>
  <si>
    <t>Note</t>
  </si>
  <si>
    <t>Winfo</t>
  </si>
  <si>
    <t>Mathe</t>
  </si>
  <si>
    <t>Statistik I</t>
  </si>
  <si>
    <t>Statistik II</t>
  </si>
  <si>
    <t>Buchhaltung</t>
  </si>
  <si>
    <t>Finanzierung</t>
  </si>
  <si>
    <t>Marketing</t>
  </si>
  <si>
    <t>Makro I</t>
  </si>
  <si>
    <t>Makro II</t>
  </si>
  <si>
    <t>Mikro I</t>
  </si>
  <si>
    <t>Mikro II</t>
  </si>
  <si>
    <t>Wahlmodul</t>
  </si>
  <si>
    <t>Pflichtmodul A: Allgemeine Grundlagen</t>
  </si>
  <si>
    <t>Pflichtmodul Q: Quantitative Grundlagen</t>
  </si>
  <si>
    <t>Pflichtmodul B: Grundlagen der BWL</t>
  </si>
  <si>
    <t>Pflichtmodul V: Grundlagen der VWL</t>
  </si>
  <si>
    <t>Modulnote:</t>
  </si>
  <si>
    <t>Gesamtschnitt:</t>
  </si>
  <si>
    <t>Bachelorarbeit</t>
  </si>
  <si>
    <t>Privatrecht</t>
  </si>
  <si>
    <t>Ökonometrie I</t>
  </si>
  <si>
    <t>Methoden der VWL</t>
  </si>
  <si>
    <t>Externe I</t>
  </si>
  <si>
    <t>Schwerpunktmodul I</t>
  </si>
  <si>
    <t>Kurs 1</t>
  </si>
  <si>
    <t>Kurs 2</t>
  </si>
  <si>
    <t>Kurs 3</t>
  </si>
  <si>
    <t>Kurs 4</t>
  </si>
  <si>
    <t>Kurs 5</t>
  </si>
  <si>
    <t>Kurs 6</t>
  </si>
  <si>
    <t>Phase 2 (bei Wahl eines Schwerpunktmoduls)</t>
  </si>
  <si>
    <t>Phase 2 (bei Wahl von zwei Schwerpunktmodulen)</t>
  </si>
  <si>
    <t>Kurs 7</t>
  </si>
  <si>
    <t>Kurs 8</t>
  </si>
  <si>
    <t>Kurs 9</t>
  </si>
  <si>
    <t>Kurs 10</t>
  </si>
  <si>
    <t>Kurs 11</t>
  </si>
  <si>
    <t>Kurs 12</t>
  </si>
  <si>
    <t>Forschung</t>
  </si>
  <si>
    <t>Seminar</t>
  </si>
  <si>
    <t>ECTS</t>
  </si>
  <si>
    <t>BWL Kurs 1</t>
  </si>
  <si>
    <t>BWL Kurs 2</t>
  </si>
  <si>
    <t>BWL Kurs 3</t>
  </si>
  <si>
    <t>Pflichtmodul W: Wirtschaftsinformatik</t>
  </si>
  <si>
    <t>Betriebliche Informationssysteme</t>
  </si>
  <si>
    <t>Mathematik</t>
  </si>
  <si>
    <t>Mathematik für Winfos</t>
  </si>
  <si>
    <t>Unternehmensmodellierung</t>
  </si>
  <si>
    <t>Datenbanken im Unternehmen</t>
  </si>
  <si>
    <t>Methoden und Management der SW-Entwicklung</t>
  </si>
  <si>
    <t>Pflichtmodul I: Informatik</t>
  </si>
  <si>
    <t>Objektorientierte Programmierung</t>
  </si>
  <si>
    <t>Algorithmen, Datenstrukruren und Programmierung</t>
  </si>
  <si>
    <t>Theoretische Informatik</t>
  </si>
  <si>
    <t>Pflichtmodul: Allgemeine Wirtschaftsinformatik</t>
  </si>
  <si>
    <t>Schwerpunktmodul: Bankinformatik und IT-Sicherheit</t>
  </si>
  <si>
    <t>Praktikum</t>
  </si>
  <si>
    <t>Pflichtpraktikum</t>
  </si>
  <si>
    <t>ohne Note</t>
  </si>
  <si>
    <t>Projektseminar</t>
  </si>
  <si>
    <t>IT-Security I</t>
  </si>
  <si>
    <t>IT-Security II</t>
  </si>
  <si>
    <t>Phase 2</t>
  </si>
  <si>
    <t>Pflichtmodul: BWL</t>
  </si>
  <si>
    <t>Schwerpunktmodul</t>
  </si>
  <si>
    <t>Investition</t>
  </si>
  <si>
    <t>Kosten- und Leistungsrechnung</t>
  </si>
  <si>
    <t>Entscheidungslehre</t>
  </si>
  <si>
    <t>Organisationslehre</t>
  </si>
  <si>
    <t>Management und Unternehmensgründung</t>
  </si>
  <si>
    <t>Grundlagen der Steuerlehre</t>
  </si>
  <si>
    <t>Leistungserstellung</t>
  </si>
  <si>
    <t>Notenrechner (Bachelor BWL, Studienbeginn ab WS 2015/16)</t>
  </si>
  <si>
    <t>Notenrechner (Bachelor VWL, Studienbeginn ab WS 2015/16)</t>
  </si>
  <si>
    <t>Notenrechner (Bachelor Winfo, Studienbeginn ab WS 2015/16)</t>
  </si>
  <si>
    <t>Informationsmanagement</t>
  </si>
  <si>
    <t>Internettechnologien</t>
  </si>
  <si>
    <t>Praxis des Programmierens</t>
  </si>
  <si>
    <t>Quantitative Grundlagen der Winfo</t>
  </si>
  <si>
    <t>Internet Business I</t>
  </si>
  <si>
    <t>Internet Business II</t>
  </si>
  <si>
    <t>Notenrechner (Bachelor iVWL, Studienbeginn ab WS 2015/16)</t>
  </si>
  <si>
    <t>Pflichtmodul IVWL</t>
  </si>
  <si>
    <t>Außenhandelstheorie und -politik</t>
  </si>
  <si>
    <t>International Finance</t>
  </si>
  <si>
    <t>Wirtschaftsbeziehungen zu den MOE-Staaten</t>
  </si>
  <si>
    <t>Gewichtung</t>
  </si>
  <si>
    <t>Ja</t>
  </si>
  <si>
    <t>Nein</t>
  </si>
  <si>
    <t>1-fach</t>
  </si>
  <si>
    <t>1,5-fach</t>
  </si>
  <si>
    <t>Sprachkurs 1</t>
  </si>
  <si>
    <t>Sprachkurs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</si>
</sst>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7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0" borderId="11" xfId="0" applyFill="1" applyBorder="1"/>
    <xf numFmtId="0" fontId="1" fillId="0" borderId="10" xfId="0" applyFont="1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2" fontId="0" fillId="4" borderId="0" xfId="0" applyNumberFormat="1" applyFill="1"/>
    <xf numFmtId="164" fontId="4" fillId="0" borderId="0" xfId="0" applyNumberFormat="1" applyFont="1" applyFill="1"/>
    <xf numFmtId="0" fontId="0" fillId="0" borderId="0" xfId="0" applyBorder="1"/>
    <xf numFmtId="0" fontId="1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5" xfId="0" applyFont="1" applyFill="1" applyBorder="1"/>
    <xf numFmtId="0" fontId="0" fillId="2" borderId="17" xfId="0" applyFill="1" applyBorder="1"/>
    <xf numFmtId="165" fontId="0" fillId="2" borderId="16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4" borderId="0" xfId="0" applyFont="1" applyFill="1" applyBorder="1"/>
    <xf numFmtId="0" fontId="0" fillId="0" borderId="0" xfId="0" applyFill="1" applyBorder="1"/>
    <xf numFmtId="0" fontId="4" fillId="0" borderId="0" xfId="0" applyFont="1"/>
    <xf numFmtId="0" fontId="0" fillId="5" borderId="26" xfId="0" applyFill="1" applyBorder="1"/>
    <xf numFmtId="0" fontId="1" fillId="0" borderId="21" xfId="0" applyFont="1" applyFill="1" applyBorder="1"/>
    <xf numFmtId="0" fontId="1" fillId="3" borderId="18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166" fontId="0" fillId="3" borderId="0" xfId="0" applyNumberFormat="1" applyFill="1" applyBorder="1" applyProtection="1">
      <protection locked="0"/>
    </xf>
    <xf numFmtId="2" fontId="0" fillId="2" borderId="7" xfId="0" applyNumberFormat="1" applyFill="1" applyBorder="1"/>
    <xf numFmtId="166" fontId="0" fillId="3" borderId="19" xfId="0" applyNumberFormat="1" applyFill="1" applyBorder="1" applyProtection="1">
      <protection locked="0"/>
    </xf>
    <xf numFmtId="166" fontId="0" fillId="3" borderId="20" xfId="0" applyNumberFormat="1" applyFill="1" applyBorder="1" applyProtection="1">
      <protection locked="0"/>
    </xf>
    <xf numFmtId="166" fontId="0" fillId="3" borderId="22" xfId="0" applyNumberFormat="1" applyFill="1" applyBorder="1" applyProtection="1">
      <protection locked="0"/>
    </xf>
    <xf numFmtId="166" fontId="0" fillId="3" borderId="23" xfId="0" applyNumberFormat="1" applyFill="1" applyBorder="1" applyProtection="1">
      <protection locked="0"/>
    </xf>
    <xf numFmtId="166" fontId="0" fillId="3" borderId="9" xfId="0" applyNumberFormat="1" applyFill="1" applyBorder="1" applyProtection="1">
      <protection locked="0"/>
    </xf>
    <xf numFmtId="166" fontId="0" fillId="3" borderId="24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2" borderId="16" xfId="0" applyNumberFormat="1" applyFill="1" applyBorder="1"/>
    <xf numFmtId="166" fontId="0" fillId="3" borderId="27" xfId="0" applyNumberFormat="1" applyFill="1" applyBorder="1" applyProtection="1">
      <protection locked="0"/>
    </xf>
    <xf numFmtId="166" fontId="0" fillId="3" borderId="28" xfId="0" applyNumberFormat="1" applyFill="1" applyBorder="1" applyProtection="1">
      <protection locked="0"/>
    </xf>
    <xf numFmtId="166" fontId="0" fillId="3" borderId="29" xfId="0" applyNumberFormat="1" applyFill="1" applyBorder="1" applyProtection="1">
      <protection locked="0"/>
    </xf>
    <xf numFmtId="166" fontId="0" fillId="3" borderId="30" xfId="0" applyNumberFormat="1" applyFill="1" applyBorder="1" applyProtection="1">
      <protection locked="0"/>
    </xf>
    <xf numFmtId="166" fontId="0" fillId="3" borderId="31" xfId="0" applyNumberFormat="1" applyFill="1" applyBorder="1" applyProtection="1">
      <protection locked="0"/>
    </xf>
    <xf numFmtId="166" fontId="0" fillId="3" borderId="32" xfId="0" applyNumberFormat="1" applyFill="1" applyBorder="1" applyProtection="1">
      <protection locked="0"/>
    </xf>
    <xf numFmtId="0" fontId="1" fillId="0" borderId="0" xfId="0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1" fillId="0" borderId="0" xfId="0" applyFon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Protection="1">
      <protection locked="0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0" fillId="2" borderId="8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EA700"/>
      <color rgb="FFE2D700"/>
      <color rgb="FFFFAEA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C9" sqref="C9"/>
    </sheetView>
  </sheetViews>
  <sheetFormatPr baseColWidth="10" defaultRowHeight="15" x14ac:dyDescent="0.25"/>
  <cols>
    <col min="1" max="1" width="8.140625" style="1" customWidth="1"/>
    <col min="2" max="2" width="31.85546875" customWidth="1"/>
    <col min="5" max="5" width="15.7109375" customWidth="1"/>
    <col min="6" max="6" width="39.7109375" bestFit="1" customWidth="1"/>
  </cols>
  <sheetData>
    <row r="1" spans="1:9" s="1" customFormat="1" x14ac:dyDescent="0.25"/>
    <row r="2" spans="1:9" ht="18.75" x14ac:dyDescent="0.3">
      <c r="B2" s="4" t="s">
        <v>76</v>
      </c>
      <c r="C2" s="4"/>
      <c r="D2" s="4"/>
      <c r="E2" s="1"/>
      <c r="F2" s="1"/>
      <c r="G2" s="61"/>
      <c r="H2" s="1"/>
      <c r="I2" s="1"/>
    </row>
    <row r="3" spans="1:9" x14ac:dyDescent="0.25">
      <c r="B3" s="1"/>
      <c r="C3" s="1"/>
      <c r="D3" s="1"/>
      <c r="E3" s="1"/>
      <c r="F3" s="1"/>
      <c r="G3" s="1"/>
      <c r="H3" s="1"/>
      <c r="I3" s="1"/>
    </row>
    <row r="4" spans="1:9" ht="15.75" x14ac:dyDescent="0.25">
      <c r="B4" s="3" t="s">
        <v>0</v>
      </c>
      <c r="C4" s="3"/>
      <c r="D4" s="3"/>
      <c r="E4" s="3"/>
      <c r="F4" s="3" t="s">
        <v>66</v>
      </c>
      <c r="G4" s="1"/>
      <c r="H4" s="1"/>
      <c r="I4" s="1"/>
    </row>
    <row r="5" spans="1:9" s="1" customFormat="1" ht="15.75" x14ac:dyDescent="0.25">
      <c r="B5" s="3"/>
      <c r="C5" s="3"/>
      <c r="D5" s="3"/>
      <c r="E5" s="3"/>
      <c r="F5" s="3"/>
    </row>
    <row r="6" spans="1:9" x14ac:dyDescent="0.25">
      <c r="A6" s="20"/>
      <c r="B6" s="28" t="s">
        <v>1</v>
      </c>
      <c r="C6" s="28" t="s">
        <v>2</v>
      </c>
      <c r="D6" s="28" t="s">
        <v>43</v>
      </c>
      <c r="E6" s="20"/>
      <c r="F6" s="28" t="s">
        <v>1</v>
      </c>
      <c r="G6" s="28" t="s">
        <v>2</v>
      </c>
      <c r="H6" s="28" t="s">
        <v>43</v>
      </c>
      <c r="I6" s="1"/>
    </row>
    <row r="7" spans="1:9" x14ac:dyDescent="0.25">
      <c r="A7" s="20"/>
      <c r="B7" s="6"/>
      <c r="C7" s="6"/>
      <c r="D7" s="6"/>
      <c r="E7" s="1"/>
      <c r="F7" s="1"/>
      <c r="G7" s="1"/>
      <c r="H7" s="1"/>
      <c r="I7" s="1"/>
    </row>
    <row r="8" spans="1:9" x14ac:dyDescent="0.25">
      <c r="B8" s="8" t="s">
        <v>15</v>
      </c>
      <c r="C8" s="9"/>
      <c r="D8" s="10"/>
      <c r="E8" s="1"/>
      <c r="F8" s="8" t="s">
        <v>67</v>
      </c>
      <c r="G8" s="9"/>
      <c r="H8" s="10"/>
      <c r="I8" s="1"/>
    </row>
    <row r="9" spans="1:9" x14ac:dyDescent="0.25">
      <c r="B9" s="5" t="s">
        <v>3</v>
      </c>
      <c r="C9" s="52"/>
      <c r="D9" s="7">
        <f>IF(C9=0,0,6)</f>
        <v>0</v>
      </c>
      <c r="E9" s="1"/>
      <c r="F9" s="5" t="s">
        <v>71</v>
      </c>
      <c r="G9" s="52"/>
      <c r="H9" s="7">
        <f>IF(G9=0,0,4)</f>
        <v>0</v>
      </c>
      <c r="I9" s="1"/>
    </row>
    <row r="10" spans="1:9" x14ac:dyDescent="0.25">
      <c r="B10" s="5" t="s">
        <v>22</v>
      </c>
      <c r="C10" s="53"/>
      <c r="D10" s="7">
        <f t="shared" ref="D10:D29" si="0">IF(C10=0,0,6)</f>
        <v>0</v>
      </c>
      <c r="E10" s="1"/>
      <c r="F10" s="5" t="s">
        <v>72</v>
      </c>
      <c r="G10" s="53"/>
      <c r="H10" s="7">
        <f t="shared" ref="H10:H11" si="1">IF(G10=0,0,4)</f>
        <v>0</v>
      </c>
      <c r="I10" s="1"/>
    </row>
    <row r="11" spans="1:9" x14ac:dyDescent="0.25">
      <c r="B11" s="5" t="s">
        <v>10</v>
      </c>
      <c r="C11" s="53"/>
      <c r="D11" s="7">
        <f t="shared" si="0"/>
        <v>0</v>
      </c>
      <c r="E11" s="1"/>
      <c r="F11" s="5" t="s">
        <v>73</v>
      </c>
      <c r="G11" s="53"/>
      <c r="H11" s="7">
        <f t="shared" si="1"/>
        <v>0</v>
      </c>
      <c r="I11" s="1"/>
    </row>
    <row r="12" spans="1:9" x14ac:dyDescent="0.25">
      <c r="B12" s="5" t="s">
        <v>11</v>
      </c>
      <c r="C12" s="53"/>
      <c r="D12" s="7">
        <f t="shared" si="0"/>
        <v>0</v>
      </c>
      <c r="E12" s="2"/>
      <c r="F12" s="5" t="s">
        <v>74</v>
      </c>
      <c r="G12" s="53"/>
      <c r="H12" s="7">
        <f>IF(G12=0,0,6)</f>
        <v>0</v>
      </c>
      <c r="I12" s="1"/>
    </row>
    <row r="13" spans="1:9" x14ac:dyDescent="0.25">
      <c r="B13" s="5" t="s">
        <v>12</v>
      </c>
      <c r="C13" s="53"/>
      <c r="D13" s="7">
        <f t="shared" si="0"/>
        <v>0</v>
      </c>
      <c r="E13" s="1"/>
      <c r="F13" s="5" t="s">
        <v>75</v>
      </c>
      <c r="G13" s="54"/>
      <c r="H13" s="7">
        <f>IF(G13=0,0,6)</f>
        <v>0</v>
      </c>
      <c r="I13" s="1"/>
    </row>
    <row r="14" spans="1:9" x14ac:dyDescent="0.25">
      <c r="B14" s="5" t="s">
        <v>13</v>
      </c>
      <c r="C14" s="54"/>
      <c r="D14" s="7">
        <f>IF(C14=0,0,6)</f>
        <v>0</v>
      </c>
      <c r="E14" s="1"/>
      <c r="F14" s="11" t="s">
        <v>19</v>
      </c>
      <c r="G14" s="42">
        <f>TRUNC(IF(H14=0,0,(SUMPRODUCT(G9:G13,H9:H13)/H14)),2)</f>
        <v>0</v>
      </c>
      <c r="H14" s="12">
        <f>SUM(H9:H13)</f>
        <v>0</v>
      </c>
      <c r="I14" s="1"/>
    </row>
    <row r="15" spans="1:9" x14ac:dyDescent="0.25">
      <c r="B15" s="11" t="s">
        <v>19</v>
      </c>
      <c r="C15" s="42">
        <f>TRUNC(IF(D15=0,0,(SUMPRODUCT(C9:C14,D9:D14)/D15)),2)</f>
        <v>0</v>
      </c>
      <c r="D15" s="12">
        <f>SUM(D9:D14)</f>
        <v>0</v>
      </c>
      <c r="E15" s="1"/>
      <c r="F15" s="1"/>
      <c r="G15" s="1"/>
      <c r="H15" s="1"/>
      <c r="I15" s="1"/>
    </row>
    <row r="16" spans="1:9" x14ac:dyDescent="0.25">
      <c r="B16" s="1"/>
      <c r="C16" s="1"/>
      <c r="D16" s="1"/>
      <c r="E16" s="1"/>
      <c r="F16" s="8" t="s">
        <v>68</v>
      </c>
      <c r="G16" s="9"/>
      <c r="H16" s="10"/>
      <c r="I16" s="1"/>
    </row>
    <row r="17" spans="2:9" x14ac:dyDescent="0.25">
      <c r="B17" s="8" t="s">
        <v>16</v>
      </c>
      <c r="C17" s="9"/>
      <c r="D17" s="10"/>
      <c r="E17" s="1"/>
      <c r="F17" s="33" t="s">
        <v>27</v>
      </c>
      <c r="G17" s="43"/>
      <c r="H17" s="7">
        <f t="shared" ref="H17:H20" si="2">IF(G17=0,0,6)</f>
        <v>0</v>
      </c>
      <c r="I17" s="1"/>
    </row>
    <row r="18" spans="2:9" x14ac:dyDescent="0.25">
      <c r="B18" s="5" t="s">
        <v>49</v>
      </c>
      <c r="C18" s="52"/>
      <c r="D18" s="7">
        <f t="shared" si="0"/>
        <v>0</v>
      </c>
      <c r="E18" s="1"/>
      <c r="F18" s="34" t="s">
        <v>28</v>
      </c>
      <c r="G18" s="44"/>
      <c r="H18" s="7">
        <f t="shared" si="2"/>
        <v>0</v>
      </c>
      <c r="I18" s="1"/>
    </row>
    <row r="19" spans="2:9" x14ac:dyDescent="0.25">
      <c r="B19" s="5" t="s">
        <v>5</v>
      </c>
      <c r="C19" s="53"/>
      <c r="D19" s="7">
        <f t="shared" si="0"/>
        <v>0</v>
      </c>
      <c r="E19" s="1"/>
      <c r="F19" s="34" t="s">
        <v>29</v>
      </c>
      <c r="G19" s="44"/>
      <c r="H19" s="7">
        <f t="shared" si="2"/>
        <v>0</v>
      </c>
      <c r="I19" s="1"/>
    </row>
    <row r="20" spans="2:9" x14ac:dyDescent="0.25">
      <c r="B20" s="5" t="s">
        <v>6</v>
      </c>
      <c r="C20" s="54"/>
      <c r="D20" s="7">
        <f t="shared" si="0"/>
        <v>0</v>
      </c>
      <c r="E20" s="1"/>
      <c r="F20" s="35" t="s">
        <v>30</v>
      </c>
      <c r="G20" s="45"/>
      <c r="H20" s="7">
        <f t="shared" si="2"/>
        <v>0</v>
      </c>
      <c r="I20" s="1"/>
    </row>
    <row r="21" spans="2:9" x14ac:dyDescent="0.25">
      <c r="B21" s="11" t="s">
        <v>19</v>
      </c>
      <c r="C21" s="42">
        <f>TRUNC(IF(D21=0,0,(SUMPRODUCT(C18:C20,D18:D20)/D21)),2)</f>
        <v>0</v>
      </c>
      <c r="D21" s="12">
        <f>SUM(D18:D20)</f>
        <v>0</v>
      </c>
      <c r="E21" s="1"/>
      <c r="F21" s="11" t="s">
        <v>19</v>
      </c>
      <c r="G21" s="42">
        <f>TRUNC(IF(H21=0,0,(SUMPRODUCT(G17:G20,H17:H20)/H21)),2)</f>
        <v>0</v>
      </c>
      <c r="H21" s="69">
        <f>SUM(H17:H20)</f>
        <v>0</v>
      </c>
      <c r="I21" s="1"/>
    </row>
    <row r="22" spans="2:9" x14ac:dyDescent="0.25">
      <c r="B22" s="1"/>
      <c r="C22" s="1"/>
      <c r="D22" s="1"/>
      <c r="E22" s="1"/>
      <c r="F22" s="1"/>
      <c r="G22" s="1"/>
      <c r="H22" s="29"/>
      <c r="I22" s="1"/>
    </row>
    <row r="23" spans="2:9" x14ac:dyDescent="0.25">
      <c r="B23" s="8" t="s">
        <v>17</v>
      </c>
      <c r="C23" s="9"/>
      <c r="D23" s="10"/>
      <c r="E23" s="1"/>
      <c r="F23" s="8" t="s">
        <v>14</v>
      </c>
      <c r="G23" s="9"/>
      <c r="H23" s="10"/>
      <c r="I23" s="1"/>
    </row>
    <row r="24" spans="2:9" x14ac:dyDescent="0.25">
      <c r="B24" s="5" t="s">
        <v>7</v>
      </c>
      <c r="C24" s="52"/>
      <c r="D24" s="7">
        <f t="shared" si="0"/>
        <v>0</v>
      </c>
      <c r="E24" s="1"/>
      <c r="F24" s="33" t="s">
        <v>27</v>
      </c>
      <c r="G24" s="46"/>
      <c r="H24" s="36"/>
      <c r="I24" s="1"/>
    </row>
    <row r="25" spans="2:9" x14ac:dyDescent="0.25">
      <c r="B25" s="5" t="s">
        <v>25</v>
      </c>
      <c r="C25" s="53"/>
      <c r="D25" s="7">
        <f t="shared" si="0"/>
        <v>0</v>
      </c>
      <c r="E25" s="1"/>
      <c r="F25" s="34" t="s">
        <v>28</v>
      </c>
      <c r="G25" s="47"/>
      <c r="H25" s="37"/>
      <c r="I25" s="1"/>
    </row>
    <row r="26" spans="2:9" x14ac:dyDescent="0.25">
      <c r="B26" s="5" t="s">
        <v>8</v>
      </c>
      <c r="C26" s="53"/>
      <c r="D26" s="7">
        <f t="shared" si="0"/>
        <v>0</v>
      </c>
      <c r="E26" s="1"/>
      <c r="F26" s="34" t="s">
        <v>29</v>
      </c>
      <c r="G26" s="47"/>
      <c r="H26" s="37"/>
      <c r="I26" s="1"/>
    </row>
    <row r="27" spans="2:9" x14ac:dyDescent="0.25">
      <c r="B27" s="5" t="s">
        <v>9</v>
      </c>
      <c r="C27" s="53"/>
      <c r="D27" s="7">
        <f t="shared" si="0"/>
        <v>0</v>
      </c>
      <c r="E27" s="1"/>
      <c r="F27" s="34" t="s">
        <v>30</v>
      </c>
      <c r="G27" s="47"/>
      <c r="H27" s="37"/>
      <c r="I27" s="1"/>
    </row>
    <row r="28" spans="2:9" x14ac:dyDescent="0.25">
      <c r="B28" s="5" t="s">
        <v>70</v>
      </c>
      <c r="C28" s="53"/>
      <c r="D28" s="7">
        <f t="shared" si="0"/>
        <v>0</v>
      </c>
      <c r="E28" s="1"/>
      <c r="F28" s="35" t="s">
        <v>31</v>
      </c>
      <c r="G28" s="48"/>
      <c r="H28" s="38"/>
      <c r="I28" s="1"/>
    </row>
    <row r="29" spans="2:9" x14ac:dyDescent="0.25">
      <c r="B29" s="5" t="s">
        <v>69</v>
      </c>
      <c r="C29" s="54"/>
      <c r="D29" s="7">
        <f t="shared" si="0"/>
        <v>0</v>
      </c>
      <c r="E29" s="1"/>
      <c r="F29" s="35" t="s">
        <v>32</v>
      </c>
      <c r="G29" s="48"/>
      <c r="H29" s="38"/>
      <c r="I29" s="1"/>
    </row>
    <row r="30" spans="2:9" x14ac:dyDescent="0.25">
      <c r="B30" s="11" t="s">
        <v>19</v>
      </c>
      <c r="C30" s="42">
        <f>TRUNC(IF(D30=0,0,(SUMPRODUCT(C24:C29,D24:D29)/D30)),2)</f>
        <v>0</v>
      </c>
      <c r="D30" s="12">
        <f>SUM(D24:D29)</f>
        <v>0</v>
      </c>
      <c r="E30" s="1"/>
      <c r="F30" s="35" t="s">
        <v>35</v>
      </c>
      <c r="G30" s="48"/>
      <c r="H30" s="38"/>
      <c r="I30" s="1"/>
    </row>
    <row r="31" spans="2:9" x14ac:dyDescent="0.25">
      <c r="B31" s="1"/>
      <c r="C31" s="30">
        <f>IF(D32=0,0,(C15*D15+C21*D21+C30*D30)/D32)</f>
        <v>0</v>
      </c>
      <c r="D31" s="1"/>
      <c r="E31" s="1"/>
      <c r="F31" s="32" t="s">
        <v>60</v>
      </c>
      <c r="G31" s="39" t="s">
        <v>92</v>
      </c>
      <c r="H31" s="31">
        <f>IF(G31="Ja",6,0)</f>
        <v>0</v>
      </c>
      <c r="I31" s="1"/>
    </row>
    <row r="32" spans="2:9" x14ac:dyDescent="0.25">
      <c r="B32" s="58"/>
      <c r="C32" s="59"/>
      <c r="D32" s="60"/>
      <c r="E32" s="1"/>
      <c r="F32" s="11" t="s">
        <v>19</v>
      </c>
      <c r="G32" s="42">
        <f>TRUNC(IF(OR(H32=0,SUM(H24:H30)=0),0,(SUMPRODUCT(G24:G30,H24:H30)/SUM(H24:H30))),2)</f>
        <v>0</v>
      </c>
      <c r="H32" s="12">
        <f>SUM(H24:H31)</f>
        <v>0</v>
      </c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8" t="s">
        <v>21</v>
      </c>
      <c r="G34" s="9"/>
      <c r="H34" s="10"/>
      <c r="I34" s="1"/>
    </row>
    <row r="35" spans="2:9" x14ac:dyDescent="0.25">
      <c r="B35" s="1"/>
      <c r="C35" s="1"/>
      <c r="D35" s="1"/>
      <c r="E35" s="1"/>
      <c r="F35" s="5" t="s">
        <v>21</v>
      </c>
      <c r="G35" s="41"/>
      <c r="H35" s="7">
        <f>IF(G35=0,0,12)</f>
        <v>0</v>
      </c>
      <c r="I35" s="1"/>
    </row>
    <row r="36" spans="2:9" x14ac:dyDescent="0.25">
      <c r="B36" s="1"/>
      <c r="C36" s="1"/>
      <c r="D36" s="1"/>
      <c r="E36" s="1"/>
      <c r="F36" s="11"/>
      <c r="G36" s="42">
        <f>IF(H36=0,0,((G35*H35)/H36))</f>
        <v>0</v>
      </c>
      <c r="H36" s="12">
        <f>SUM(H35)</f>
        <v>0</v>
      </c>
      <c r="I36" s="1"/>
    </row>
    <row r="37" spans="2:9" x14ac:dyDescent="0.25">
      <c r="D37" s="1"/>
      <c r="E37" s="1"/>
      <c r="F37" s="1"/>
      <c r="G37" s="30"/>
      <c r="H37" s="1"/>
      <c r="I37" s="1"/>
    </row>
    <row r="38" spans="2:9" x14ac:dyDescent="0.25">
      <c r="B38" s="1"/>
      <c r="C38" s="1"/>
      <c r="D38" s="1"/>
      <c r="E38" s="1"/>
      <c r="F38" s="15" t="s">
        <v>20</v>
      </c>
      <c r="G38" s="18">
        <f>TRUNC(IF(H38=0,0,((C15*D15+C21*D21+C30*D30+G14*H14*1.5+G21*H21*1.5+G32*(H32-H31)*1.5+G36*H36*1.5)/(D15+D21+D30+(H14+H21+(H32-H31)+H36)*1.5))),2)</f>
        <v>0</v>
      </c>
      <c r="H38" s="16">
        <f>D15+D21+D30+H14+H21+H32+H36</f>
        <v>0</v>
      </c>
      <c r="I38" s="1"/>
    </row>
    <row r="39" spans="2:9" x14ac:dyDescent="0.25">
      <c r="B39" s="1"/>
      <c r="C39" s="1"/>
      <c r="D39" s="1"/>
      <c r="E39" s="1"/>
      <c r="F39" s="1"/>
      <c r="G39" s="30"/>
      <c r="H39" s="1"/>
      <c r="I39" s="1"/>
    </row>
    <row r="40" spans="2:9" x14ac:dyDescent="0.25">
      <c r="B40" s="1"/>
      <c r="C40" s="1"/>
      <c r="D40" s="1"/>
      <c r="E40" s="1"/>
      <c r="I40" s="1"/>
    </row>
    <row r="41" spans="2:9" x14ac:dyDescent="0.25">
      <c r="E41" s="1"/>
      <c r="F41" s="1"/>
      <c r="G41" s="1"/>
      <c r="H41" s="1"/>
      <c r="I41" s="1"/>
    </row>
    <row r="42" spans="2:9" x14ac:dyDescent="0.25">
      <c r="E42" s="1"/>
      <c r="F42" s="1"/>
      <c r="G42" s="1"/>
      <c r="H42" s="1"/>
      <c r="I42" s="1"/>
    </row>
    <row r="43" spans="2:9" x14ac:dyDescent="0.25">
      <c r="E43" s="1"/>
      <c r="F43" s="1"/>
      <c r="G43" s="1"/>
      <c r="H43" s="1"/>
      <c r="I43" s="1"/>
    </row>
  </sheetData>
  <sheetProtection algorithmName="SHA-512" hashValue="sbt9XO8ysf6DLclC3gv7vJpACQ7xv288lDR4+rXc4XbO2clkjEWDNTtiMw8zb454tI5p4bN9URvqx/qexnJ1vw==" saltValue="S7USoAKFGM85HtPzt+wUrg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'Dropdown-Menü'!$A$2:$A$3</xm:f>
          </x14:formula1>
          <xm:sqref>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zoomScaleNormal="100" workbookViewId="0">
      <selection activeCell="G2" sqref="G2"/>
    </sheetView>
  </sheetViews>
  <sheetFormatPr baseColWidth="10" defaultRowHeight="15" x14ac:dyDescent="0.25"/>
  <cols>
    <col min="1" max="1" width="4.140625" style="1" customWidth="1"/>
    <col min="2" max="2" width="34.42578125" customWidth="1"/>
    <col min="4" max="4" width="18" customWidth="1"/>
    <col min="6" max="6" width="34.28515625" customWidth="1"/>
    <col min="8" max="8" width="14.5703125" customWidth="1"/>
    <col min="9" max="9" width="15.42578125" customWidth="1"/>
    <col min="10" max="10" width="34.42578125" customWidth="1"/>
  </cols>
  <sheetData>
    <row r="1" spans="1:12" s="1" customFormat="1" x14ac:dyDescent="0.25"/>
    <row r="2" spans="1:12" s="1" customFormat="1" ht="18.75" x14ac:dyDescent="0.3">
      <c r="B2" s="4" t="s">
        <v>77</v>
      </c>
      <c r="C2" s="4"/>
      <c r="D2" s="4"/>
      <c r="G2" s="61"/>
    </row>
    <row r="4" spans="1:12" ht="15.75" x14ac:dyDescent="0.25">
      <c r="B4" s="3" t="s">
        <v>0</v>
      </c>
      <c r="C4" s="3"/>
      <c r="D4" s="3"/>
      <c r="E4" s="3"/>
      <c r="F4" s="3" t="s">
        <v>33</v>
      </c>
      <c r="J4" s="62"/>
      <c r="K4" s="29"/>
      <c r="L4" s="29"/>
    </row>
    <row r="5" spans="1:12" s="1" customFormat="1" ht="15.75" x14ac:dyDescent="0.25">
      <c r="B5" s="3"/>
      <c r="C5" s="3"/>
      <c r="D5" s="3"/>
      <c r="E5" s="3"/>
      <c r="F5" s="3"/>
      <c r="J5" s="62"/>
      <c r="K5" s="29"/>
      <c r="L5" s="29"/>
    </row>
    <row r="6" spans="1:12" s="1" customFormat="1" ht="15.75" x14ac:dyDescent="0.25">
      <c r="B6" s="17" t="s">
        <v>1</v>
      </c>
      <c r="C6" s="17" t="s">
        <v>2</v>
      </c>
      <c r="D6" s="17" t="s">
        <v>43</v>
      </c>
      <c r="E6" s="3"/>
      <c r="F6" s="17" t="s">
        <v>1</v>
      </c>
      <c r="G6" s="17" t="s">
        <v>2</v>
      </c>
      <c r="H6" s="17" t="s">
        <v>43</v>
      </c>
      <c r="J6" s="62"/>
      <c r="K6" s="62"/>
      <c r="L6" s="62"/>
    </row>
    <row r="7" spans="1:12" s="1" customFormat="1" x14ac:dyDescent="0.25">
      <c r="A7" s="20"/>
      <c r="B7" s="6"/>
      <c r="C7" s="6"/>
      <c r="D7" s="6"/>
      <c r="J7" s="29"/>
      <c r="K7" s="29"/>
      <c r="L7" s="29"/>
    </row>
    <row r="8" spans="1:12" x14ac:dyDescent="0.25">
      <c r="B8" s="8" t="s">
        <v>15</v>
      </c>
      <c r="C8" s="9"/>
      <c r="D8" s="10"/>
      <c r="E8" s="1"/>
      <c r="F8" s="8" t="s">
        <v>26</v>
      </c>
      <c r="G8" s="9"/>
      <c r="H8" s="10"/>
      <c r="J8" s="6"/>
      <c r="K8" s="29"/>
      <c r="L8" s="29"/>
    </row>
    <row r="9" spans="1:12" x14ac:dyDescent="0.25">
      <c r="B9" s="5" t="s">
        <v>3</v>
      </c>
      <c r="C9" s="52"/>
      <c r="D9" s="7">
        <f>IF(C9="",0,6)</f>
        <v>0</v>
      </c>
      <c r="E9" s="1"/>
      <c r="F9" s="34" t="s">
        <v>27</v>
      </c>
      <c r="G9" s="47"/>
      <c r="H9" s="13">
        <f>IF(G9=0,0,6)</f>
        <v>0</v>
      </c>
      <c r="J9" s="63"/>
      <c r="K9" s="64"/>
      <c r="L9" s="29"/>
    </row>
    <row r="10" spans="1:12" x14ac:dyDescent="0.25">
      <c r="B10" s="5" t="s">
        <v>22</v>
      </c>
      <c r="C10" s="53"/>
      <c r="D10" s="7">
        <f>IF(C10="",0,6)</f>
        <v>0</v>
      </c>
      <c r="F10" s="34" t="s">
        <v>28</v>
      </c>
      <c r="G10" s="47"/>
      <c r="H10" s="13">
        <f t="shared" ref="H10:H12" si="0">IF(G10=0,0,6)</f>
        <v>0</v>
      </c>
      <c r="J10" s="63"/>
      <c r="K10" s="64"/>
      <c r="L10" s="29"/>
    </row>
    <row r="11" spans="1:12" x14ac:dyDescent="0.25">
      <c r="B11" s="5" t="s">
        <v>7</v>
      </c>
      <c r="C11" s="53"/>
      <c r="D11" s="7">
        <f t="shared" ref="D11:D14" si="1">IF(C11="",0,6)</f>
        <v>0</v>
      </c>
      <c r="E11" s="2"/>
      <c r="F11" s="34" t="s">
        <v>29</v>
      </c>
      <c r="G11" s="47"/>
      <c r="H11" s="13">
        <f t="shared" si="0"/>
        <v>0</v>
      </c>
      <c r="J11" s="63"/>
      <c r="K11" s="64"/>
      <c r="L11" s="29"/>
    </row>
    <row r="12" spans="1:12" x14ac:dyDescent="0.25">
      <c r="B12" s="5" t="s">
        <v>25</v>
      </c>
      <c r="C12" s="53"/>
      <c r="D12" s="7">
        <f t="shared" si="1"/>
        <v>0</v>
      </c>
      <c r="F12" s="34" t="s">
        <v>30</v>
      </c>
      <c r="G12" s="47"/>
      <c r="H12" s="13">
        <f t="shared" si="0"/>
        <v>0</v>
      </c>
      <c r="J12" s="63"/>
      <c r="K12" s="64"/>
      <c r="L12" s="29"/>
    </row>
    <row r="13" spans="1:12" x14ac:dyDescent="0.25">
      <c r="B13" s="5" t="s">
        <v>8</v>
      </c>
      <c r="C13" s="53"/>
      <c r="D13" s="7">
        <f t="shared" si="1"/>
        <v>0</v>
      </c>
      <c r="E13" s="1"/>
      <c r="F13" s="11" t="s">
        <v>19</v>
      </c>
      <c r="G13" s="42">
        <f>TRUNC(IF(H13=0,0,(SUMPRODUCT(G9:G12,H9:H12)/SUM(H9:H12))),2)</f>
        <v>0</v>
      </c>
      <c r="H13" s="12">
        <f>SUM(H9:H12)</f>
        <v>0</v>
      </c>
      <c r="J13" s="6"/>
      <c r="K13" s="65"/>
      <c r="L13" s="29"/>
    </row>
    <row r="14" spans="1:12" x14ac:dyDescent="0.25">
      <c r="B14" s="5" t="s">
        <v>69</v>
      </c>
      <c r="C14" s="54"/>
      <c r="D14" s="7">
        <f t="shared" si="1"/>
        <v>0</v>
      </c>
      <c r="J14" s="29"/>
      <c r="K14" s="29"/>
      <c r="L14" s="29"/>
    </row>
    <row r="15" spans="1:12" x14ac:dyDescent="0.25">
      <c r="B15" s="11" t="s">
        <v>19</v>
      </c>
      <c r="C15" s="42">
        <f>TRUNC(IF(D15=0,0,(SUMPRODUCT(C9:C14,D9:D14)/D15)),2)</f>
        <v>0</v>
      </c>
      <c r="D15" s="12">
        <f>SUM(D9:D14)</f>
        <v>0</v>
      </c>
      <c r="E15" s="1"/>
      <c r="F15" s="8" t="s">
        <v>14</v>
      </c>
      <c r="G15" s="9"/>
      <c r="H15" s="10"/>
      <c r="J15" s="6"/>
      <c r="K15" s="29"/>
      <c r="L15" s="29"/>
    </row>
    <row r="16" spans="1:12" x14ac:dyDescent="0.25">
      <c r="D16" s="1"/>
      <c r="E16" s="1"/>
      <c r="F16" s="34" t="s">
        <v>27</v>
      </c>
      <c r="G16" s="47"/>
      <c r="H16" s="37"/>
      <c r="J16" s="63"/>
      <c r="K16" s="64"/>
      <c r="L16" s="29"/>
    </row>
    <row r="17" spans="2:12" x14ac:dyDescent="0.25">
      <c r="B17" s="8" t="s">
        <v>16</v>
      </c>
      <c r="C17" s="9"/>
      <c r="D17" s="10"/>
      <c r="E17" s="1"/>
      <c r="F17" s="34" t="s">
        <v>28</v>
      </c>
      <c r="G17" s="47"/>
      <c r="H17" s="37"/>
      <c r="J17" s="63"/>
      <c r="K17" s="64"/>
      <c r="L17" s="29"/>
    </row>
    <row r="18" spans="2:12" x14ac:dyDescent="0.25">
      <c r="B18" s="5" t="s">
        <v>4</v>
      </c>
      <c r="C18" s="52"/>
      <c r="D18" s="7">
        <f>IF(C18="",0,6)</f>
        <v>0</v>
      </c>
      <c r="F18" s="34" t="s">
        <v>29</v>
      </c>
      <c r="G18" s="47"/>
      <c r="H18" s="37"/>
      <c r="J18" s="63"/>
      <c r="K18" s="64"/>
      <c r="L18" s="29"/>
    </row>
    <row r="19" spans="2:12" x14ac:dyDescent="0.25">
      <c r="B19" s="5" t="s">
        <v>5</v>
      </c>
      <c r="C19" s="53"/>
      <c r="D19" s="7">
        <f>IF(C19="",0,6)</f>
        <v>0</v>
      </c>
      <c r="F19" s="34" t="s">
        <v>30</v>
      </c>
      <c r="G19" s="47"/>
      <c r="H19" s="37"/>
      <c r="J19" s="63"/>
      <c r="K19" s="64"/>
      <c r="L19" s="29"/>
    </row>
    <row r="20" spans="2:12" x14ac:dyDescent="0.25">
      <c r="B20" s="5" t="s">
        <v>6</v>
      </c>
      <c r="C20" s="54"/>
      <c r="D20" s="7">
        <f>IF(C20="",0,6)</f>
        <v>0</v>
      </c>
      <c r="F20" s="34" t="s">
        <v>31</v>
      </c>
      <c r="G20" s="47"/>
      <c r="H20" s="37"/>
      <c r="J20" s="6"/>
      <c r="K20" s="65"/>
      <c r="L20" s="29"/>
    </row>
    <row r="21" spans="2:12" x14ac:dyDescent="0.25">
      <c r="B21" s="11" t="s">
        <v>19</v>
      </c>
      <c r="C21" s="42">
        <f>TRUNC(IF(D21=0,0,(SUMPRODUCT(C18:C20,D18:D20)/D21)),2)</f>
        <v>0</v>
      </c>
      <c r="D21" s="12">
        <f>SUM(D18:D20)</f>
        <v>0</v>
      </c>
      <c r="F21" s="34" t="s">
        <v>35</v>
      </c>
      <c r="G21" s="47"/>
      <c r="H21" s="37"/>
      <c r="J21" s="29"/>
      <c r="K21" s="29"/>
      <c r="L21" s="29"/>
    </row>
    <row r="22" spans="2:12" x14ac:dyDescent="0.25">
      <c r="F22" s="34" t="s">
        <v>36</v>
      </c>
      <c r="G22" s="47"/>
      <c r="H22" s="37"/>
      <c r="J22" s="6"/>
      <c r="K22" s="29"/>
      <c r="L22" s="29"/>
    </row>
    <row r="23" spans="2:12" x14ac:dyDescent="0.25">
      <c r="B23" s="8" t="s">
        <v>18</v>
      </c>
      <c r="C23" s="9"/>
      <c r="D23" s="10"/>
      <c r="F23" s="34" t="s">
        <v>37</v>
      </c>
      <c r="G23" s="47"/>
      <c r="H23" s="37"/>
      <c r="J23" s="63"/>
      <c r="K23" s="64"/>
      <c r="L23" s="66"/>
    </row>
    <row r="24" spans="2:12" x14ac:dyDescent="0.25">
      <c r="B24" s="5" t="s">
        <v>10</v>
      </c>
      <c r="C24" s="52"/>
      <c r="D24" s="7">
        <f>IF(C24="",0,6)</f>
        <v>0</v>
      </c>
      <c r="F24" s="34" t="s">
        <v>38</v>
      </c>
      <c r="G24" s="47"/>
      <c r="H24" s="37"/>
      <c r="J24" s="63"/>
      <c r="K24" s="64"/>
      <c r="L24" s="66"/>
    </row>
    <row r="25" spans="2:12" s="1" customFormat="1" x14ac:dyDescent="0.25">
      <c r="B25" s="5" t="s">
        <v>11</v>
      </c>
      <c r="C25" s="53"/>
      <c r="D25" s="7">
        <f t="shared" ref="D25:D29" si="2">IF(C25="",0,6)</f>
        <v>0</v>
      </c>
      <c r="F25" s="34" t="s">
        <v>39</v>
      </c>
      <c r="G25" s="47"/>
      <c r="H25" s="37"/>
      <c r="J25" s="63"/>
      <c r="K25" s="64"/>
      <c r="L25" s="66"/>
    </row>
    <row r="26" spans="2:12" s="1" customFormat="1" x14ac:dyDescent="0.25">
      <c r="B26" s="5" t="s">
        <v>12</v>
      </c>
      <c r="C26" s="53"/>
      <c r="D26" s="7">
        <f t="shared" si="2"/>
        <v>0</v>
      </c>
      <c r="F26" s="34" t="s">
        <v>40</v>
      </c>
      <c r="G26" s="47"/>
      <c r="H26" s="37"/>
      <c r="J26" s="63"/>
      <c r="K26" s="64"/>
      <c r="L26" s="66"/>
    </row>
    <row r="27" spans="2:12" x14ac:dyDescent="0.25">
      <c r="B27" s="5" t="s">
        <v>13</v>
      </c>
      <c r="C27" s="53"/>
      <c r="D27" s="7">
        <f t="shared" si="2"/>
        <v>0</v>
      </c>
      <c r="F27" s="14" t="s">
        <v>60</v>
      </c>
      <c r="G27" s="40" t="s">
        <v>92</v>
      </c>
      <c r="H27" s="13">
        <f>IF(G27="Ja",6,0)</f>
        <v>0</v>
      </c>
      <c r="I27" s="1"/>
      <c r="J27" s="63"/>
      <c r="K27" s="64"/>
      <c r="L27" s="66"/>
    </row>
    <row r="28" spans="2:12" x14ac:dyDescent="0.25">
      <c r="B28" s="5" t="s">
        <v>23</v>
      </c>
      <c r="C28" s="53"/>
      <c r="D28" s="7">
        <f t="shared" si="2"/>
        <v>0</v>
      </c>
      <c r="F28" s="11" t="s">
        <v>19</v>
      </c>
      <c r="G28" s="42">
        <f>TRUNC(IF(OR(H28=0,SUM(H16:H26)=0),0,(SUMPRODUCT(G16:G26,H16:H26))/SUM(H16:H26)),2)</f>
        <v>0</v>
      </c>
      <c r="H28" s="12">
        <f>SUM(H16:H27)</f>
        <v>0</v>
      </c>
      <c r="J28" s="63"/>
      <c r="K28" s="64"/>
      <c r="L28" s="66"/>
    </row>
    <row r="29" spans="2:12" s="1" customFormat="1" x14ac:dyDescent="0.25">
      <c r="B29" s="5" t="s">
        <v>24</v>
      </c>
      <c r="C29" s="54"/>
      <c r="D29" s="7">
        <f t="shared" si="2"/>
        <v>0</v>
      </c>
      <c r="F29"/>
      <c r="G29"/>
      <c r="H29"/>
      <c r="J29" s="6"/>
      <c r="K29" s="61"/>
      <c r="L29" s="29"/>
    </row>
    <row r="30" spans="2:12" x14ac:dyDescent="0.25">
      <c r="B30" s="11" t="s">
        <v>19</v>
      </c>
      <c r="C30" s="42">
        <f>TRUNC(IF(D30=0,0,(SUMPRODUCT(C24:C29,D24:D29)/D30)),2)</f>
        <v>0</v>
      </c>
      <c r="D30" s="12">
        <f>SUM(D24:D29)</f>
        <v>0</v>
      </c>
      <c r="F30" s="8" t="s">
        <v>41</v>
      </c>
      <c r="G30" s="9"/>
      <c r="H30" s="10"/>
      <c r="J30" s="6"/>
      <c r="K30" s="65"/>
      <c r="L30" s="29"/>
    </row>
    <row r="31" spans="2:12" x14ac:dyDescent="0.25">
      <c r="C31" s="30">
        <f>IF(D32=0,0,(C15*D15+C21*D21+C30*D30)/D32)</f>
        <v>0</v>
      </c>
      <c r="F31" s="14" t="s">
        <v>42</v>
      </c>
      <c r="G31" s="47"/>
      <c r="H31" s="13">
        <f>IF(G31=0,0,6)</f>
        <v>0</v>
      </c>
      <c r="J31" s="29"/>
      <c r="K31" s="29"/>
      <c r="L31" s="29"/>
    </row>
    <row r="32" spans="2:12" x14ac:dyDescent="0.25">
      <c r="B32" s="58"/>
      <c r="C32" s="59"/>
      <c r="D32" s="60"/>
      <c r="F32" s="14" t="s">
        <v>21</v>
      </c>
      <c r="G32" s="47"/>
      <c r="H32" s="13">
        <f>IF(G32=0,0,12)</f>
        <v>0</v>
      </c>
      <c r="J32" s="6"/>
      <c r="K32" s="29"/>
      <c r="L32" s="29"/>
    </row>
    <row r="33" spans="2:18" x14ac:dyDescent="0.25">
      <c r="B33" s="1"/>
      <c r="C33" s="1"/>
      <c r="D33" s="1"/>
      <c r="F33" s="11"/>
      <c r="G33" s="42">
        <f>IF(H33=0,0,(SUMPRODUCT(G31:G32,H31:H32))/H33)</f>
        <v>0</v>
      </c>
      <c r="H33" s="12">
        <f>SUM(H31:H32)</f>
        <v>0</v>
      </c>
      <c r="J33" s="6"/>
      <c r="K33" s="64"/>
      <c r="L33" s="29"/>
    </row>
    <row r="34" spans="2:18" s="1" customFormat="1" x14ac:dyDescent="0.25">
      <c r="F34"/>
      <c r="G34" s="30">
        <f>IF(G27="Nein",IF(H35=0,0,(G13*H13+G28*H28+G33*H33)/H35),IF(H35=H27,0,(G13*H13+G28*(H28-H27)+G33*H33)/(H35-H27)))</f>
        <v>0</v>
      </c>
      <c r="H34"/>
      <c r="J34" s="6"/>
      <c r="K34" s="64"/>
      <c r="L34" s="29"/>
    </row>
    <row r="35" spans="2:18" s="1" customFormat="1" x14ac:dyDescent="0.25">
      <c r="B35"/>
      <c r="C35"/>
      <c r="D35"/>
      <c r="F35" s="15" t="s">
        <v>20</v>
      </c>
      <c r="G35" s="18">
        <f>TRUNC(IF(H35=0,0,((C15*D15+C21*D21+C30*D30+G13*H13*1.5+G28*(H28-H27)*1.5+G33*H33*1.5)/(D15+D21+D30+((H13+(H28-H27)+H33)*1.5)))),2)</f>
        <v>0</v>
      </c>
      <c r="H35" s="16">
        <f>D15+D21+D30+H13+H28+H33</f>
        <v>0</v>
      </c>
      <c r="J35" s="6"/>
      <c r="K35" s="65"/>
      <c r="L35" s="29"/>
    </row>
    <row r="36" spans="2:18" s="1" customFormat="1" x14ac:dyDescent="0.25">
      <c r="B36"/>
      <c r="C36"/>
      <c r="D36"/>
      <c r="G36" s="19"/>
      <c r="H36"/>
      <c r="J36" s="29"/>
      <c r="K36" s="67"/>
      <c r="L36" s="29"/>
    </row>
    <row r="37" spans="2:18" s="1" customFormat="1" x14ac:dyDescent="0.25">
      <c r="B37"/>
      <c r="C37"/>
      <c r="D37"/>
      <c r="F37" s="58"/>
      <c r="G37" s="59"/>
      <c r="H37" s="60"/>
      <c r="J37" s="6"/>
      <c r="K37" s="65"/>
      <c r="L37" s="29"/>
    </row>
    <row r="38" spans="2:18" x14ac:dyDescent="0.25">
      <c r="J38" s="29"/>
      <c r="K38" s="68"/>
      <c r="L38" s="29"/>
    </row>
    <row r="39" spans="2:18" x14ac:dyDescent="0.25">
      <c r="F39" s="1"/>
      <c r="G39" s="1"/>
      <c r="J39" s="6"/>
      <c r="K39" s="65"/>
      <c r="L39" s="29"/>
    </row>
    <row r="40" spans="2:18" x14ac:dyDescent="0.25">
      <c r="E40" s="1"/>
      <c r="M40" s="1"/>
      <c r="N40" s="1"/>
      <c r="O40" s="1"/>
      <c r="P40" s="1"/>
      <c r="Q40" s="1"/>
      <c r="R40" s="1"/>
    </row>
    <row r="41" spans="2:18" x14ac:dyDescent="0.25">
      <c r="E41" s="1"/>
      <c r="I41" s="1"/>
      <c r="J41" s="1"/>
      <c r="K41" s="1"/>
      <c r="M41" s="1"/>
      <c r="N41" s="1"/>
      <c r="O41" s="1"/>
      <c r="P41" s="1"/>
      <c r="Q41" s="1"/>
      <c r="R41" s="1"/>
    </row>
    <row r="42" spans="2:18" x14ac:dyDescent="0.25">
      <c r="I42" s="1"/>
      <c r="J42" s="1"/>
      <c r="K42" s="1"/>
    </row>
    <row r="43" spans="2:18" x14ac:dyDescent="0.25">
      <c r="I43" s="1"/>
      <c r="J43" s="1"/>
      <c r="K43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5" spans="9:11" x14ac:dyDescent="0.25">
      <c r="I65" s="1"/>
      <c r="J65" s="1"/>
      <c r="K65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</sheetData>
  <sheetProtection algorithmName="SHA-512" hashValue="os6IhNrJ/4JyyTEkrl6eIN1Mz9Xi6lUXNn90IrIdNlmmWuk4EfVtavCeYXGC/F34gYw6pRssPz5Q3ZxCutYZHA==" saltValue="GwVSo+GrTzcaFT4UdB5BXg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'Dropdown-Menü'!$A$2:$A$3</xm:f>
          </x14:formula1>
          <xm:sqref>G27 K29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6A24F-A54D-4D28-B28F-AECB8EB877DB}">
  <dimension ref="A2:H38"/>
  <sheetViews>
    <sheetView workbookViewId="0">
      <selection activeCell="G38" sqref="G38"/>
    </sheetView>
  </sheetViews>
  <sheetFormatPr baseColWidth="10" defaultRowHeight="15" x14ac:dyDescent="0.25"/>
  <cols>
    <col min="1" max="1" width="4.140625" style="1" customWidth="1"/>
    <col min="2" max="2" width="34.42578125" style="1" customWidth="1"/>
    <col min="3" max="3" width="11.42578125" style="1"/>
    <col min="4" max="4" width="18" style="1" customWidth="1"/>
    <col min="5" max="5" width="11.42578125" style="1"/>
    <col min="6" max="6" width="34.28515625" style="1" customWidth="1"/>
    <col min="7" max="7" width="11.42578125" style="1"/>
    <col min="8" max="8" width="14.5703125" style="1" customWidth="1"/>
    <col min="9" max="9" width="15.42578125" style="1" customWidth="1"/>
    <col min="10" max="10" width="34.42578125" style="1" customWidth="1"/>
    <col min="11" max="16384" width="11.42578125" style="1"/>
  </cols>
  <sheetData>
    <row r="2" spans="1:8" ht="18.75" x14ac:dyDescent="0.3">
      <c r="B2" s="4" t="s">
        <v>77</v>
      </c>
      <c r="C2" s="4"/>
      <c r="D2" s="4"/>
      <c r="G2" s="61"/>
    </row>
    <row r="4" spans="1:8" ht="15.75" x14ac:dyDescent="0.25">
      <c r="B4" s="3" t="s">
        <v>0</v>
      </c>
      <c r="C4" s="3"/>
      <c r="D4" s="3"/>
      <c r="E4" s="3"/>
      <c r="F4" s="3" t="s">
        <v>34</v>
      </c>
    </row>
    <row r="5" spans="1:8" ht="15.75" x14ac:dyDescent="0.25">
      <c r="B5" s="3"/>
      <c r="C5" s="3"/>
      <c r="D5" s="3"/>
      <c r="E5" s="3"/>
      <c r="F5" s="3"/>
    </row>
    <row r="6" spans="1:8" ht="15.75" x14ac:dyDescent="0.25">
      <c r="B6" s="17" t="s">
        <v>1</v>
      </c>
      <c r="C6" s="17" t="s">
        <v>2</v>
      </c>
      <c r="D6" s="17" t="s">
        <v>43</v>
      </c>
      <c r="E6" s="3"/>
      <c r="F6" s="17" t="s">
        <v>1</v>
      </c>
      <c r="G6" s="17" t="s">
        <v>2</v>
      </c>
      <c r="H6" s="17" t="s">
        <v>43</v>
      </c>
    </row>
    <row r="7" spans="1:8" x14ac:dyDescent="0.25">
      <c r="A7" s="20"/>
      <c r="B7" s="6"/>
      <c r="C7" s="6"/>
      <c r="D7" s="6"/>
    </row>
    <row r="8" spans="1:8" x14ac:dyDescent="0.25">
      <c r="B8" s="8" t="s">
        <v>15</v>
      </c>
      <c r="C8" s="9"/>
      <c r="D8" s="10"/>
      <c r="F8" s="8" t="s">
        <v>26</v>
      </c>
      <c r="G8" s="9"/>
      <c r="H8" s="10"/>
    </row>
    <row r="9" spans="1:8" x14ac:dyDescent="0.25">
      <c r="B9" s="5" t="s">
        <v>3</v>
      </c>
      <c r="C9" s="52"/>
      <c r="D9" s="7">
        <f>IF(C9="",0,6)</f>
        <v>0</v>
      </c>
      <c r="F9" s="34" t="s">
        <v>27</v>
      </c>
      <c r="G9" s="47"/>
      <c r="H9" s="13">
        <f>IF(G9=0,0,6)</f>
        <v>0</v>
      </c>
    </row>
    <row r="10" spans="1:8" x14ac:dyDescent="0.25">
      <c r="B10" s="5" t="s">
        <v>22</v>
      </c>
      <c r="C10" s="53"/>
      <c r="D10" s="7">
        <f>IF(C10="",0,6)</f>
        <v>0</v>
      </c>
      <c r="F10" s="34" t="s">
        <v>28</v>
      </c>
      <c r="G10" s="47"/>
      <c r="H10" s="13">
        <f t="shared" ref="H10:H12" si="0">IF(G10=0,0,6)</f>
        <v>0</v>
      </c>
    </row>
    <row r="11" spans="1:8" x14ac:dyDescent="0.25">
      <c r="B11" s="5" t="s">
        <v>7</v>
      </c>
      <c r="C11" s="53"/>
      <c r="D11" s="7">
        <f t="shared" ref="D11:D14" si="1">IF(C11="",0,6)</f>
        <v>0</v>
      </c>
      <c r="E11" s="2"/>
      <c r="F11" s="34" t="s">
        <v>29</v>
      </c>
      <c r="G11" s="47"/>
      <c r="H11" s="13">
        <f t="shared" si="0"/>
        <v>0</v>
      </c>
    </row>
    <row r="12" spans="1:8" x14ac:dyDescent="0.25">
      <c r="B12" s="5" t="s">
        <v>25</v>
      </c>
      <c r="C12" s="53"/>
      <c r="D12" s="7">
        <f t="shared" si="1"/>
        <v>0</v>
      </c>
      <c r="F12" s="34" t="s">
        <v>30</v>
      </c>
      <c r="G12" s="47"/>
      <c r="H12" s="13">
        <f t="shared" si="0"/>
        <v>0</v>
      </c>
    </row>
    <row r="13" spans="1:8" x14ac:dyDescent="0.25">
      <c r="B13" s="5" t="s">
        <v>8</v>
      </c>
      <c r="C13" s="53"/>
      <c r="D13" s="7">
        <f t="shared" si="1"/>
        <v>0</v>
      </c>
      <c r="F13" s="11" t="s">
        <v>19</v>
      </c>
      <c r="G13" s="42">
        <f>TRUNC(IF(H13=0,0,(G9*H9+G10*H10+G11*H11+G12*H12)/SUM(H9:H12)),2)</f>
        <v>0</v>
      </c>
      <c r="H13" s="12">
        <f>SUM(H9:H12)</f>
        <v>0</v>
      </c>
    </row>
    <row r="14" spans="1:8" x14ac:dyDescent="0.25">
      <c r="B14" s="5" t="s">
        <v>69</v>
      </c>
      <c r="C14" s="54"/>
      <c r="D14" s="7">
        <f t="shared" si="1"/>
        <v>0</v>
      </c>
    </row>
    <row r="15" spans="1:8" x14ac:dyDescent="0.25">
      <c r="B15" s="11" t="s">
        <v>19</v>
      </c>
      <c r="C15" s="42">
        <f>TRUNC(IF(D15=0,0,(SUMPRODUCT(C9:C14,D9:D14)/D15)),2)</f>
        <v>0</v>
      </c>
      <c r="D15" s="12">
        <f>SUM(D9:D14)</f>
        <v>0</v>
      </c>
      <c r="F15" s="8" t="s">
        <v>26</v>
      </c>
      <c r="G15" s="9"/>
      <c r="H15" s="10"/>
    </row>
    <row r="16" spans="1:8" x14ac:dyDescent="0.25">
      <c r="F16" s="34" t="s">
        <v>27</v>
      </c>
      <c r="G16" s="47"/>
      <c r="H16" s="13">
        <f>IF(G16=0,0,6)</f>
        <v>0</v>
      </c>
    </row>
    <row r="17" spans="2:8" x14ac:dyDescent="0.25">
      <c r="B17" s="8" t="s">
        <v>16</v>
      </c>
      <c r="C17" s="9"/>
      <c r="D17" s="10"/>
      <c r="F17" s="34" t="s">
        <v>28</v>
      </c>
      <c r="G17" s="47"/>
      <c r="H17" s="13">
        <f t="shared" ref="H17:H19" si="2">IF(G17=0,0,6)</f>
        <v>0</v>
      </c>
    </row>
    <row r="18" spans="2:8" x14ac:dyDescent="0.25">
      <c r="B18" s="5" t="s">
        <v>4</v>
      </c>
      <c r="C18" s="52"/>
      <c r="D18" s="7">
        <f>IF(C18="",0,6)</f>
        <v>0</v>
      </c>
      <c r="F18" s="34" t="s">
        <v>29</v>
      </c>
      <c r="G18" s="47"/>
      <c r="H18" s="13">
        <f t="shared" si="2"/>
        <v>0</v>
      </c>
    </row>
    <row r="19" spans="2:8" x14ac:dyDescent="0.25">
      <c r="B19" s="5" t="s">
        <v>5</v>
      </c>
      <c r="C19" s="53"/>
      <c r="D19" s="7">
        <f>IF(C19="",0,6)</f>
        <v>0</v>
      </c>
      <c r="F19" s="34" t="s">
        <v>30</v>
      </c>
      <c r="G19" s="47"/>
      <c r="H19" s="13">
        <f t="shared" si="2"/>
        <v>0</v>
      </c>
    </row>
    <row r="20" spans="2:8" x14ac:dyDescent="0.25">
      <c r="B20" s="5" t="s">
        <v>6</v>
      </c>
      <c r="C20" s="54"/>
      <c r="D20" s="7">
        <f>IF(C20="",0,6)</f>
        <v>0</v>
      </c>
      <c r="F20" s="11" t="s">
        <v>19</v>
      </c>
      <c r="G20" s="42">
        <f>TRUNC(IF(H20=0,0,(G16*H16+G17*H17+G18*H18+G19*H19)/SUM(H16:H19)),2)</f>
        <v>0</v>
      </c>
      <c r="H20" s="12">
        <f>SUM(H16:H19)</f>
        <v>0</v>
      </c>
    </row>
    <row r="21" spans="2:8" x14ac:dyDescent="0.25">
      <c r="B21" s="11" t="s">
        <v>19</v>
      </c>
      <c r="C21" s="42">
        <f>TRUNC(IF(D21=0,0,(SUMPRODUCT(C18:C20,D18:D20)/D21)),2)</f>
        <v>0</v>
      </c>
      <c r="D21" s="12">
        <f>SUM(D18:D20)</f>
        <v>0</v>
      </c>
    </row>
    <row r="22" spans="2:8" x14ac:dyDescent="0.25">
      <c r="F22" s="8" t="s">
        <v>14</v>
      </c>
      <c r="G22" s="9"/>
      <c r="H22" s="10"/>
    </row>
    <row r="23" spans="2:8" x14ac:dyDescent="0.25">
      <c r="B23" s="8" t="s">
        <v>18</v>
      </c>
      <c r="C23" s="9"/>
      <c r="D23" s="10"/>
      <c r="F23" s="34" t="s">
        <v>27</v>
      </c>
      <c r="G23" s="47"/>
      <c r="H23" s="37"/>
    </row>
    <row r="24" spans="2:8" x14ac:dyDescent="0.25">
      <c r="B24" s="5" t="s">
        <v>10</v>
      </c>
      <c r="C24" s="52"/>
      <c r="D24" s="7">
        <f>IF(C24="",0,6)</f>
        <v>0</v>
      </c>
      <c r="F24" s="34" t="s">
        <v>28</v>
      </c>
      <c r="G24" s="47"/>
      <c r="H24" s="37"/>
    </row>
    <row r="25" spans="2:8" x14ac:dyDescent="0.25">
      <c r="B25" s="5" t="s">
        <v>11</v>
      </c>
      <c r="C25" s="53"/>
      <c r="D25" s="7">
        <f t="shared" ref="D25:D29" si="3">IF(C25="",0,6)</f>
        <v>0</v>
      </c>
      <c r="F25" s="34" t="s">
        <v>29</v>
      </c>
      <c r="G25" s="47"/>
      <c r="H25" s="37"/>
    </row>
    <row r="26" spans="2:8" x14ac:dyDescent="0.25">
      <c r="B26" s="5" t="s">
        <v>12</v>
      </c>
      <c r="C26" s="53"/>
      <c r="D26" s="7">
        <f t="shared" si="3"/>
        <v>0</v>
      </c>
      <c r="F26" s="34" t="s">
        <v>30</v>
      </c>
      <c r="G26" s="47"/>
      <c r="H26" s="37"/>
    </row>
    <row r="27" spans="2:8" x14ac:dyDescent="0.25">
      <c r="B27" s="5" t="s">
        <v>13</v>
      </c>
      <c r="C27" s="53"/>
      <c r="D27" s="7">
        <f t="shared" si="3"/>
        <v>0</v>
      </c>
      <c r="F27" s="34" t="s">
        <v>31</v>
      </c>
      <c r="G27" s="47"/>
      <c r="H27" s="37"/>
    </row>
    <row r="28" spans="2:8" x14ac:dyDescent="0.25">
      <c r="B28" s="5" t="s">
        <v>23</v>
      </c>
      <c r="C28" s="53"/>
      <c r="D28" s="7">
        <f t="shared" si="3"/>
        <v>0</v>
      </c>
      <c r="F28" s="34" t="s">
        <v>32</v>
      </c>
      <c r="G28" s="47"/>
      <c r="H28" s="37"/>
    </row>
    <row r="29" spans="2:8" x14ac:dyDescent="0.25">
      <c r="B29" s="5" t="s">
        <v>24</v>
      </c>
      <c r="C29" s="54"/>
      <c r="D29" s="7">
        <f t="shared" si="3"/>
        <v>0</v>
      </c>
      <c r="F29" s="14" t="s">
        <v>60</v>
      </c>
      <c r="G29" s="40" t="s">
        <v>92</v>
      </c>
      <c r="H29" s="13">
        <f>IF(G29="Ja",6,0)</f>
        <v>0</v>
      </c>
    </row>
    <row r="30" spans="2:8" x14ac:dyDescent="0.25">
      <c r="B30" s="11" t="s">
        <v>19</v>
      </c>
      <c r="C30" s="42">
        <f>TRUNC(IF(D30=0,0,(SUMPRODUCT(C24:C29,D24:D29)/D30)),2)</f>
        <v>0</v>
      </c>
      <c r="D30" s="12">
        <f>SUM(D24:D29)</f>
        <v>0</v>
      </c>
      <c r="F30" s="11" t="s">
        <v>19</v>
      </c>
      <c r="G30" s="42">
        <f>TRUNC(IF(OR(H30=0,SUM(G23:G28)=0),0,(SUMPRODUCT(G23:G28,H23:H28))/SUM(H23:H28)),2)</f>
        <v>0</v>
      </c>
      <c r="H30" s="12">
        <f>SUM(H23:H29)</f>
        <v>0</v>
      </c>
    </row>
    <row r="31" spans="2:8" x14ac:dyDescent="0.25">
      <c r="C31" s="30">
        <f>IF(D32=0,0,(C15*D15+C21*D21+C30*D30)/D32)</f>
        <v>0</v>
      </c>
    </row>
    <row r="32" spans="2:8" x14ac:dyDescent="0.25">
      <c r="B32" s="6"/>
      <c r="C32" s="65"/>
      <c r="D32" s="29"/>
      <c r="F32" s="8" t="s">
        <v>41</v>
      </c>
      <c r="G32" s="9"/>
      <c r="H32" s="10"/>
    </row>
    <row r="33" spans="6:8" x14ac:dyDescent="0.25">
      <c r="F33" s="14" t="s">
        <v>42</v>
      </c>
      <c r="G33" s="47"/>
      <c r="H33" s="13">
        <f t="shared" ref="H33" si="4">IF(G33=0,0,6)</f>
        <v>0</v>
      </c>
    </row>
    <row r="34" spans="6:8" x14ac:dyDescent="0.25">
      <c r="F34" s="14" t="s">
        <v>21</v>
      </c>
      <c r="G34" s="47"/>
      <c r="H34" s="13">
        <f>IF(G34=0,0,12)</f>
        <v>0</v>
      </c>
    </row>
    <row r="35" spans="6:8" x14ac:dyDescent="0.25">
      <c r="F35" s="11"/>
      <c r="G35" s="42">
        <f>IF(H35=0,0,(G33*H33+G34*H34)/H35)</f>
        <v>0</v>
      </c>
      <c r="H35" s="12">
        <f>SUM(H33:H34)</f>
        <v>0</v>
      </c>
    </row>
    <row r="36" spans="6:8" x14ac:dyDescent="0.25">
      <c r="G36" s="30"/>
    </row>
    <row r="37" spans="6:8" x14ac:dyDescent="0.25">
      <c r="F37" s="15" t="s">
        <v>20</v>
      </c>
      <c r="G37" s="18">
        <f>TRUNC(IF(H37=0,0,((C15*D15+C21*D21+C30*D30+G13*H13*1.5+G20*H20*1.5+G30*(H30-H29)*1.5+G35*H35*1.5)/(D15+D21+D30+((H13+H20+(H30-H29)+H35)*1.5)))),2)</f>
        <v>0</v>
      </c>
      <c r="H37" s="16">
        <f>D15+D21+D30+H13+H20+H30+H35</f>
        <v>0</v>
      </c>
    </row>
    <row r="38" spans="6:8" x14ac:dyDescent="0.25">
      <c r="G38" s="19">
        <f>IF(H37=0,0,(C32*D32+1.5*#REF!*#REF!)/(D32+1.5*#REF!))</f>
        <v>0</v>
      </c>
    </row>
  </sheetData>
  <sheetProtection algorithmName="SHA-512" hashValue="ITOA8rokgZL3G8LAt8ifF+C1jbZvJaGTqIDvHqi/VrcKp9gTwvh1/B0Ex7/CVQDFYUtaU6bSDrhCSi55gwfQcA==" saltValue="TsDcxxVRO1jy/I8Nh7yKyQ==" spinCount="100000" sheet="1" objects="1" scenario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9531C8-73E5-491A-BD05-40DDEB713546}">
          <x14:formula1>
            <xm:f>'Dropdown-Menü'!$A$2:$A$3</xm:f>
          </x14:formula1>
          <xm:sqref>G29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>
      <selection activeCell="C18" sqref="C18"/>
    </sheetView>
  </sheetViews>
  <sheetFormatPr baseColWidth="10" defaultRowHeight="15" x14ac:dyDescent="0.25"/>
  <cols>
    <col min="1" max="1" width="6.140625" style="1" customWidth="1"/>
    <col min="2" max="2" width="46.85546875" customWidth="1"/>
    <col min="5" max="5" width="13" customWidth="1"/>
    <col min="6" max="6" width="33.42578125" customWidth="1"/>
  </cols>
  <sheetData>
    <row r="1" spans="1:8" x14ac:dyDescent="0.25">
      <c r="B1" s="1"/>
      <c r="C1" s="1"/>
      <c r="D1" s="1"/>
      <c r="E1" s="1"/>
      <c r="F1" s="1"/>
      <c r="G1" s="1"/>
      <c r="H1" s="1"/>
    </row>
    <row r="2" spans="1:8" ht="18.75" x14ac:dyDescent="0.3">
      <c r="B2" s="4" t="s">
        <v>78</v>
      </c>
      <c r="C2" s="4"/>
      <c r="D2" s="4"/>
      <c r="E2" s="1"/>
      <c r="F2" s="29"/>
      <c r="G2" s="61"/>
      <c r="H2" s="1"/>
    </row>
    <row r="3" spans="1:8" x14ac:dyDescent="0.25">
      <c r="B3" s="1"/>
      <c r="C3" s="1"/>
      <c r="D3" s="1"/>
      <c r="E3" s="1"/>
      <c r="F3" s="1"/>
      <c r="G3" s="1"/>
      <c r="H3" s="1"/>
    </row>
    <row r="4" spans="1:8" ht="15.75" x14ac:dyDescent="0.25">
      <c r="B4" s="3" t="s">
        <v>0</v>
      </c>
      <c r="C4" s="3"/>
      <c r="D4" s="3"/>
      <c r="E4" s="3"/>
      <c r="F4" s="3" t="s">
        <v>66</v>
      </c>
      <c r="G4" s="1"/>
      <c r="H4" s="1"/>
    </row>
    <row r="5" spans="1:8" ht="15.75" x14ac:dyDescent="0.25">
      <c r="B5" s="3"/>
      <c r="C5" s="3"/>
      <c r="D5" s="3"/>
      <c r="E5" s="3"/>
      <c r="F5" s="3"/>
      <c r="G5" s="1"/>
      <c r="H5" s="1"/>
    </row>
    <row r="6" spans="1:8" ht="15.75" x14ac:dyDescent="0.25">
      <c r="B6" s="17" t="s">
        <v>1</v>
      </c>
      <c r="C6" s="17" t="s">
        <v>2</v>
      </c>
      <c r="D6" s="17" t="s">
        <v>43</v>
      </c>
      <c r="E6" s="3"/>
      <c r="F6" s="17" t="s">
        <v>1</v>
      </c>
      <c r="G6" s="17" t="s">
        <v>2</v>
      </c>
      <c r="H6" s="17" t="s">
        <v>43</v>
      </c>
    </row>
    <row r="7" spans="1:8" x14ac:dyDescent="0.25">
      <c r="A7" s="20"/>
      <c r="B7" s="6"/>
      <c r="C7" s="6"/>
      <c r="D7" s="6"/>
      <c r="E7" s="1"/>
      <c r="F7" s="1"/>
      <c r="G7" s="1"/>
      <c r="H7" s="1"/>
    </row>
    <row r="8" spans="1:8" x14ac:dyDescent="0.25">
      <c r="B8" s="21" t="s">
        <v>15</v>
      </c>
      <c r="C8" s="22"/>
      <c r="D8" s="23"/>
      <c r="E8" s="1"/>
      <c r="F8" s="21" t="s">
        <v>58</v>
      </c>
      <c r="G8" s="22"/>
      <c r="H8" s="23"/>
    </row>
    <row r="9" spans="1:8" x14ac:dyDescent="0.25">
      <c r="B9" s="34" t="s">
        <v>44</v>
      </c>
      <c r="C9" s="47"/>
      <c r="D9" s="13">
        <f>IF(C9="",0,6)</f>
        <v>0</v>
      </c>
      <c r="E9" s="1"/>
      <c r="F9" s="5" t="s">
        <v>79</v>
      </c>
      <c r="G9" s="47"/>
      <c r="H9" s="13">
        <f>IF(G9="",0,6)</f>
        <v>0</v>
      </c>
    </row>
    <row r="10" spans="1:8" x14ac:dyDescent="0.25">
      <c r="B10" s="34" t="s">
        <v>45</v>
      </c>
      <c r="C10" s="47"/>
      <c r="D10" s="13">
        <f t="shared" ref="D10:D12" si="0">IF(C10="",0,6)</f>
        <v>0</v>
      </c>
      <c r="E10" s="1"/>
      <c r="F10" s="5" t="s">
        <v>80</v>
      </c>
      <c r="G10" s="47"/>
      <c r="H10" s="13">
        <f t="shared" ref="H10:H12" si="1">IF(G10="",0,6)</f>
        <v>0</v>
      </c>
    </row>
    <row r="11" spans="1:8" x14ac:dyDescent="0.25">
      <c r="B11" s="34" t="s">
        <v>46</v>
      </c>
      <c r="C11" s="47"/>
      <c r="D11" s="13">
        <f t="shared" si="0"/>
        <v>0</v>
      </c>
      <c r="E11" s="2"/>
      <c r="F11" s="5" t="s">
        <v>81</v>
      </c>
      <c r="G11" s="47"/>
      <c r="H11" s="13">
        <f t="shared" si="1"/>
        <v>0</v>
      </c>
    </row>
    <row r="12" spans="1:8" x14ac:dyDescent="0.25">
      <c r="B12" s="14" t="s">
        <v>22</v>
      </c>
      <c r="C12" s="47"/>
      <c r="D12" s="13">
        <f t="shared" si="0"/>
        <v>0</v>
      </c>
      <c r="E12" s="1"/>
      <c r="F12" s="5" t="s">
        <v>82</v>
      </c>
      <c r="G12" s="47"/>
      <c r="H12" s="13">
        <f t="shared" si="1"/>
        <v>0</v>
      </c>
    </row>
    <row r="13" spans="1:8" x14ac:dyDescent="0.25">
      <c r="B13" s="24" t="s">
        <v>19</v>
      </c>
      <c r="C13" s="51">
        <f>TRUNC(IF(D13=0,0,(SUMPRODUCT(C9:C12,D9:D12)/D13)),2)</f>
        <v>0</v>
      </c>
      <c r="D13" s="25">
        <f>SUM(D9:D12)</f>
        <v>0</v>
      </c>
      <c r="E13" s="1"/>
      <c r="F13" s="11" t="s">
        <v>19</v>
      </c>
      <c r="G13" s="42">
        <f>TRUNC(IF(H13=0,0,(SUMPRODUCT(G9:G12,H9:H12)/H13)),2)</f>
        <v>0</v>
      </c>
      <c r="H13" s="12">
        <f>SUM(H9:H12)</f>
        <v>0</v>
      </c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B15" s="8" t="s">
        <v>16</v>
      </c>
      <c r="C15" s="9"/>
      <c r="D15" s="10"/>
      <c r="E15" s="1"/>
      <c r="F15" s="21" t="s">
        <v>59</v>
      </c>
      <c r="G15" s="22"/>
      <c r="H15" s="23"/>
    </row>
    <row r="16" spans="1:8" x14ac:dyDescent="0.25">
      <c r="B16" s="5" t="s">
        <v>49</v>
      </c>
      <c r="C16" s="55"/>
      <c r="D16" s="13">
        <f t="shared" ref="D16:D19" si="2">IF(C16="",0,6)</f>
        <v>0</v>
      </c>
      <c r="E16" s="1"/>
      <c r="F16" s="14" t="s">
        <v>83</v>
      </c>
      <c r="G16" s="47"/>
      <c r="H16" s="13">
        <f t="shared" ref="H16:H19" si="3">IF(G16="",0,6)</f>
        <v>0</v>
      </c>
    </row>
    <row r="17" spans="2:13" x14ac:dyDescent="0.25">
      <c r="B17" s="5" t="s">
        <v>5</v>
      </c>
      <c r="C17" s="56"/>
      <c r="D17" s="13">
        <f t="shared" si="2"/>
        <v>0</v>
      </c>
      <c r="E17" s="1"/>
      <c r="F17" s="14" t="s">
        <v>84</v>
      </c>
      <c r="G17" s="47"/>
      <c r="H17" s="13">
        <f t="shared" si="3"/>
        <v>0</v>
      </c>
    </row>
    <row r="18" spans="2:13" x14ac:dyDescent="0.25">
      <c r="B18" s="5" t="s">
        <v>6</v>
      </c>
      <c r="C18" s="56"/>
      <c r="D18" s="13">
        <f t="shared" si="2"/>
        <v>0</v>
      </c>
      <c r="E18" s="1"/>
      <c r="F18" s="14" t="s">
        <v>64</v>
      </c>
      <c r="G18" s="47"/>
      <c r="H18" s="13">
        <f t="shared" si="3"/>
        <v>0</v>
      </c>
    </row>
    <row r="19" spans="2:13" x14ac:dyDescent="0.25">
      <c r="B19" s="5" t="s">
        <v>50</v>
      </c>
      <c r="C19" s="57"/>
      <c r="D19" s="13">
        <f t="shared" si="2"/>
        <v>0</v>
      </c>
      <c r="E19" s="1"/>
      <c r="F19" s="14" t="s">
        <v>65</v>
      </c>
      <c r="G19" s="47"/>
      <c r="H19" s="13">
        <f t="shared" si="3"/>
        <v>0</v>
      </c>
    </row>
    <row r="20" spans="2:13" x14ac:dyDescent="0.25">
      <c r="B20" s="11" t="s">
        <v>19</v>
      </c>
      <c r="C20" s="42">
        <f>TRUNC(IF(D20=0,0,(SUMPRODUCT(C16:C19,D16:D19)/D20)),2)</f>
        <v>0</v>
      </c>
      <c r="D20" s="12">
        <f>SUM(D16:D19)</f>
        <v>0</v>
      </c>
      <c r="E20" s="1"/>
      <c r="F20" s="24" t="s">
        <v>19</v>
      </c>
      <c r="G20" s="51">
        <f>TRUNC(IF(H20=0,0,(SUMPRODUCT(G16:G19,H16:H19)/H20)),2)</f>
        <v>0</v>
      </c>
      <c r="H20" s="25">
        <f>SUM(H16:H19)</f>
        <v>0</v>
      </c>
    </row>
    <row r="21" spans="2:13" x14ac:dyDescent="0.25">
      <c r="B21" s="1"/>
      <c r="C21" s="1"/>
      <c r="D21" s="1"/>
      <c r="E21" s="1"/>
      <c r="F21" s="1"/>
      <c r="G21" s="1"/>
      <c r="H21" s="1"/>
      <c r="M21" s="2"/>
    </row>
    <row r="22" spans="2:13" x14ac:dyDescent="0.25">
      <c r="B22" s="8" t="s">
        <v>47</v>
      </c>
      <c r="C22" s="9"/>
      <c r="D22" s="10"/>
      <c r="E22" s="1"/>
      <c r="F22" s="21" t="s">
        <v>14</v>
      </c>
      <c r="G22" s="22"/>
      <c r="H22" s="23"/>
    </row>
    <row r="23" spans="2:13" x14ac:dyDescent="0.25">
      <c r="B23" s="5" t="s">
        <v>48</v>
      </c>
      <c r="C23" s="55"/>
      <c r="D23" s="13">
        <f t="shared" ref="D23:D26" si="4">IF(C23="",0,6)</f>
        <v>0</v>
      </c>
      <c r="E23" s="1"/>
      <c r="F23" s="34" t="s">
        <v>27</v>
      </c>
      <c r="G23" s="47"/>
      <c r="H23" s="37"/>
    </row>
    <row r="24" spans="2:13" x14ac:dyDescent="0.25">
      <c r="B24" s="5" t="s">
        <v>51</v>
      </c>
      <c r="C24" s="56"/>
      <c r="D24" s="13">
        <f t="shared" si="4"/>
        <v>0</v>
      </c>
      <c r="E24" s="1"/>
      <c r="F24" s="34" t="s">
        <v>28</v>
      </c>
      <c r="G24" s="47"/>
      <c r="H24" s="37"/>
    </row>
    <row r="25" spans="2:13" x14ac:dyDescent="0.25">
      <c r="B25" s="5" t="s">
        <v>52</v>
      </c>
      <c r="C25" s="56"/>
      <c r="D25" s="13">
        <f t="shared" si="4"/>
        <v>0</v>
      </c>
      <c r="E25" s="1"/>
      <c r="F25" s="34" t="s">
        <v>29</v>
      </c>
      <c r="G25" s="47"/>
      <c r="H25" s="37"/>
    </row>
    <row r="26" spans="2:13" x14ac:dyDescent="0.25">
      <c r="B26" s="5" t="s">
        <v>53</v>
      </c>
      <c r="C26" s="57"/>
      <c r="D26" s="13">
        <f t="shared" si="4"/>
        <v>0</v>
      </c>
      <c r="E26" s="1"/>
      <c r="F26" s="34" t="s">
        <v>30</v>
      </c>
      <c r="G26" s="47"/>
      <c r="H26" s="37"/>
    </row>
    <row r="27" spans="2:13" x14ac:dyDescent="0.25">
      <c r="B27" s="11" t="s">
        <v>19</v>
      </c>
      <c r="C27" s="42">
        <f>TRUNC(IF(D27=0,0,(SUMPRODUCT(C23:C26,D23:D26)/D27)),2)</f>
        <v>0</v>
      </c>
      <c r="D27" s="12">
        <f>SUM(D23:D26)</f>
        <v>0</v>
      </c>
      <c r="E27" s="1"/>
      <c r="F27" s="34" t="s">
        <v>31</v>
      </c>
      <c r="G27" s="47"/>
      <c r="H27" s="37"/>
    </row>
    <row r="28" spans="2:13" x14ac:dyDescent="0.25">
      <c r="B28" s="1"/>
      <c r="C28" s="1"/>
      <c r="D28" s="1"/>
      <c r="E28" s="1"/>
      <c r="F28" s="34" t="s">
        <v>32</v>
      </c>
      <c r="G28" s="47"/>
      <c r="H28" s="37"/>
    </row>
    <row r="29" spans="2:13" x14ac:dyDescent="0.25">
      <c r="B29" s="8" t="s">
        <v>54</v>
      </c>
      <c r="C29" s="9"/>
      <c r="D29" s="10"/>
      <c r="E29" s="1"/>
      <c r="F29" s="34" t="s">
        <v>35</v>
      </c>
      <c r="G29" s="47"/>
      <c r="H29" s="37"/>
    </row>
    <row r="30" spans="2:13" x14ac:dyDescent="0.25">
      <c r="B30" s="5" t="s">
        <v>55</v>
      </c>
      <c r="C30" s="55"/>
      <c r="D30" s="13">
        <f t="shared" ref="D30:D32" si="5">IF(C30="",0,6)</f>
        <v>0</v>
      </c>
      <c r="E30" s="1"/>
      <c r="F30" s="34" t="s">
        <v>36</v>
      </c>
      <c r="G30" s="47"/>
      <c r="H30" s="37"/>
    </row>
    <row r="31" spans="2:13" x14ac:dyDescent="0.25">
      <c r="B31" s="5" t="s">
        <v>56</v>
      </c>
      <c r="C31" s="56"/>
      <c r="D31" s="13">
        <f t="shared" si="5"/>
        <v>0</v>
      </c>
      <c r="E31" s="1"/>
      <c r="F31" s="24"/>
      <c r="G31" s="51">
        <f>TRUNC(IF(H31=0,0,(SUMPRODUCT(G23:G30,H23:H30)/H31)),2)</f>
        <v>0</v>
      </c>
      <c r="H31" s="25">
        <f>SUM(H23:H30)</f>
        <v>0</v>
      </c>
    </row>
    <row r="32" spans="2:13" x14ac:dyDescent="0.25">
      <c r="B32" s="5" t="s">
        <v>57</v>
      </c>
      <c r="C32" s="57"/>
      <c r="D32" s="13">
        <f t="shared" si="5"/>
        <v>0</v>
      </c>
      <c r="E32" s="1"/>
    </row>
    <row r="33" spans="2:8" x14ac:dyDescent="0.25">
      <c r="B33" s="11" t="s">
        <v>19</v>
      </c>
      <c r="C33" s="42">
        <f>TRUNC(IF(D33=0,0,(SUMPRODUCT(C30:C32,D30:D32)/D33)),2)</f>
        <v>0</v>
      </c>
      <c r="D33" s="12">
        <f>SUM(D30:D32)</f>
        <v>0</v>
      </c>
      <c r="E33" s="1"/>
      <c r="F33" s="21" t="s">
        <v>41</v>
      </c>
      <c r="G33" s="22"/>
      <c r="H33" s="23"/>
    </row>
    <row r="34" spans="2:8" x14ac:dyDescent="0.25">
      <c r="B34" s="1"/>
      <c r="C34" s="30">
        <f>IF(D35=0,0,(C13*D13+C20*D20+C27*D27+C33*D33)/D35)</f>
        <v>0</v>
      </c>
      <c r="D34" s="1"/>
      <c r="E34" s="1"/>
      <c r="F34" s="14" t="s">
        <v>63</v>
      </c>
      <c r="G34" s="47"/>
      <c r="H34" s="13">
        <f>IF(G34="",0,8)</f>
        <v>0</v>
      </c>
    </row>
    <row r="35" spans="2:8" x14ac:dyDescent="0.25">
      <c r="B35" s="58"/>
      <c r="C35" s="59"/>
      <c r="D35" s="60"/>
      <c r="E35" s="1"/>
      <c r="F35" s="14" t="s">
        <v>21</v>
      </c>
      <c r="G35" s="47"/>
      <c r="H35" s="13">
        <f>IF(G35="",0,12)</f>
        <v>0</v>
      </c>
    </row>
    <row r="36" spans="2:8" x14ac:dyDescent="0.25">
      <c r="E36" s="1"/>
      <c r="F36" s="24"/>
      <c r="G36" s="51">
        <f>IF(H36=0,0,(SUMPRODUCT(G34:G35,H34:H35))/H36)</f>
        <v>0</v>
      </c>
      <c r="H36" s="25">
        <f>SUM(H34:H35)</f>
        <v>0</v>
      </c>
    </row>
    <row r="37" spans="2:8" x14ac:dyDescent="0.25">
      <c r="E37" s="1"/>
      <c r="F37" s="1"/>
      <c r="G37" s="1"/>
      <c r="H37" s="1"/>
    </row>
    <row r="38" spans="2:8" x14ac:dyDescent="0.25">
      <c r="E38" s="1"/>
      <c r="F38" s="21" t="s">
        <v>61</v>
      </c>
      <c r="G38" s="22"/>
      <c r="H38" s="23"/>
    </row>
    <row r="39" spans="2:8" x14ac:dyDescent="0.25">
      <c r="B39" s="1"/>
      <c r="C39" s="1"/>
      <c r="D39" s="1"/>
      <c r="E39" s="1"/>
      <c r="F39" s="14" t="s">
        <v>60</v>
      </c>
      <c r="G39" s="27" t="s">
        <v>62</v>
      </c>
      <c r="H39" s="13">
        <v>6</v>
      </c>
    </row>
    <row r="40" spans="2:8" x14ac:dyDescent="0.25">
      <c r="F40" s="24"/>
      <c r="G40" s="26" t="s">
        <v>62</v>
      </c>
      <c r="H40" s="25">
        <v>6</v>
      </c>
    </row>
    <row r="41" spans="2:8" x14ac:dyDescent="0.25">
      <c r="F41" s="1"/>
      <c r="G41" s="30"/>
      <c r="H41" s="1"/>
    </row>
    <row r="42" spans="2:8" x14ac:dyDescent="0.25">
      <c r="F42" s="15" t="s">
        <v>20</v>
      </c>
      <c r="G42" s="18">
        <f>TRUNC(IF(H42=6,0,((C13*D13+C20*D20+C27*D27+C33*D33+G13*H13*1.5+G20*H20*1.5+G31*H31*1.5+G36*H36*1.5)/((D13+D20+D27+D33)+((H13+H20+H31+H36)*1.5)))),2)</f>
        <v>0</v>
      </c>
      <c r="H42" s="16">
        <f>D13+D20+D27+D33+H13+H20+H31+H36+H40</f>
        <v>6</v>
      </c>
    </row>
    <row r="43" spans="2:8" x14ac:dyDescent="0.25">
      <c r="F43" s="1"/>
      <c r="G43" s="1"/>
      <c r="H43" s="1"/>
    </row>
  </sheetData>
  <sheetProtection algorithmName="SHA-512" hashValue="3VLtaZs9D6ank0xyy8JGhh2VmsXVZgWT9mUlmafM06jk008gC22Qjzp6hBCU3DRgwxr1HKI5/6K4fMvh5dBNBg==" saltValue="Q3ND2hcUeyHpxkFsjJhVlA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0"/>
  <sheetViews>
    <sheetView zoomScaleNormal="100" workbookViewId="0">
      <selection activeCell="C9" sqref="C9"/>
    </sheetView>
  </sheetViews>
  <sheetFormatPr baseColWidth="10" defaultColWidth="11.5703125" defaultRowHeight="15" x14ac:dyDescent="0.25"/>
  <cols>
    <col min="1" max="1" width="4.140625" style="1" customWidth="1"/>
    <col min="2" max="2" width="34.42578125" style="1" customWidth="1"/>
    <col min="3" max="3" width="11.5703125" style="1"/>
    <col min="4" max="4" width="18" style="1" customWidth="1"/>
    <col min="5" max="5" width="11.5703125" style="1"/>
    <col min="6" max="6" width="39.42578125" style="1" bestFit="1" customWidth="1"/>
    <col min="7" max="7" width="11.5703125" style="1"/>
    <col min="8" max="8" width="14.5703125" style="1" customWidth="1"/>
    <col min="9" max="9" width="15.42578125" style="1" customWidth="1"/>
    <col min="10" max="10" width="27.42578125" style="1" customWidth="1"/>
    <col min="11" max="16384" width="11.5703125" style="1"/>
  </cols>
  <sheetData>
    <row r="2" spans="1:8" ht="18.75" x14ac:dyDescent="0.3">
      <c r="B2" s="4" t="s">
        <v>85</v>
      </c>
      <c r="C2" s="4"/>
      <c r="D2" s="4"/>
      <c r="G2" s="61"/>
    </row>
    <row r="4" spans="1:8" ht="15.75" x14ac:dyDescent="0.25">
      <c r="B4" s="3" t="s">
        <v>0</v>
      </c>
      <c r="C4" s="3"/>
      <c r="D4" s="3"/>
      <c r="E4" s="3"/>
      <c r="F4" s="3" t="s">
        <v>66</v>
      </c>
    </row>
    <row r="5" spans="1:8" ht="15.75" x14ac:dyDescent="0.25">
      <c r="B5" s="3"/>
      <c r="C5" s="3"/>
      <c r="D5" s="3"/>
      <c r="E5" s="3"/>
      <c r="F5" s="3"/>
    </row>
    <row r="6" spans="1:8" ht="15.75" x14ac:dyDescent="0.25">
      <c r="B6" s="17" t="s">
        <v>1</v>
      </c>
      <c r="C6" s="17" t="s">
        <v>2</v>
      </c>
      <c r="D6" s="17" t="s">
        <v>43</v>
      </c>
      <c r="E6" s="3"/>
      <c r="F6" s="17" t="s">
        <v>1</v>
      </c>
      <c r="G6" s="17" t="s">
        <v>2</v>
      </c>
      <c r="H6" s="17" t="s">
        <v>43</v>
      </c>
    </row>
    <row r="7" spans="1:8" x14ac:dyDescent="0.25">
      <c r="A7" s="20"/>
      <c r="B7" s="6"/>
      <c r="C7" s="6"/>
      <c r="D7" s="6"/>
    </row>
    <row r="8" spans="1:8" x14ac:dyDescent="0.25">
      <c r="B8" s="8" t="s">
        <v>15</v>
      </c>
      <c r="C8" s="9"/>
      <c r="D8" s="10"/>
      <c r="F8" s="8" t="s">
        <v>86</v>
      </c>
      <c r="G8" s="9"/>
      <c r="H8" s="10"/>
    </row>
    <row r="9" spans="1:8" x14ac:dyDescent="0.25">
      <c r="B9" s="5" t="s">
        <v>95</v>
      </c>
      <c r="C9" s="52"/>
      <c r="D9" s="37"/>
      <c r="F9" s="5" t="s">
        <v>87</v>
      </c>
      <c r="G9" s="47"/>
      <c r="H9" s="13">
        <f>IF(G9=0,0,6)</f>
        <v>0</v>
      </c>
    </row>
    <row r="10" spans="1:8" x14ac:dyDescent="0.25">
      <c r="B10" s="5" t="s">
        <v>96</v>
      </c>
      <c r="C10" s="53"/>
      <c r="D10" s="37"/>
      <c r="F10" s="5" t="s">
        <v>88</v>
      </c>
      <c r="G10" s="47"/>
      <c r="H10" s="13">
        <f t="shared" ref="H10:H12" si="0">IF(G10=0,0,6)</f>
        <v>0</v>
      </c>
    </row>
    <row r="11" spans="1:8" x14ac:dyDescent="0.25">
      <c r="B11" s="5" t="s">
        <v>22</v>
      </c>
      <c r="C11" s="53"/>
      <c r="D11" s="7">
        <f>IF(C11="",0,6)</f>
        <v>0</v>
      </c>
      <c r="E11" s="2"/>
      <c r="F11" s="5" t="s">
        <v>89</v>
      </c>
      <c r="G11" s="47"/>
      <c r="H11" s="13">
        <f t="shared" si="0"/>
        <v>0</v>
      </c>
    </row>
    <row r="12" spans="1:8" x14ac:dyDescent="0.25">
      <c r="B12" s="5" t="s">
        <v>7</v>
      </c>
      <c r="C12" s="53"/>
      <c r="D12" s="7">
        <f t="shared" ref="D12:D15" si="1">IF(C12="",0,6)</f>
        <v>0</v>
      </c>
      <c r="F12" s="5" t="s">
        <v>30</v>
      </c>
      <c r="G12" s="47"/>
      <c r="H12" s="13">
        <f t="shared" si="0"/>
        <v>0</v>
      </c>
    </row>
    <row r="13" spans="1:8" x14ac:dyDescent="0.25">
      <c r="B13" s="5" t="s">
        <v>25</v>
      </c>
      <c r="C13" s="53"/>
      <c r="D13" s="7">
        <f t="shared" si="1"/>
        <v>0</v>
      </c>
      <c r="F13" s="11" t="s">
        <v>19</v>
      </c>
      <c r="G13" s="42">
        <f>TRUNC(IF(H13=0,0,(SUMPRODUCT(G9:G12,H9:H12)/SUM(H9:H12))),2)</f>
        <v>0</v>
      </c>
      <c r="H13" s="12">
        <f>SUM(H9:H12)</f>
        <v>0</v>
      </c>
    </row>
    <row r="14" spans="1:8" x14ac:dyDescent="0.25">
      <c r="B14" s="5" t="s">
        <v>8</v>
      </c>
      <c r="C14" s="53"/>
      <c r="D14" s="7">
        <f t="shared" si="1"/>
        <v>0</v>
      </c>
    </row>
    <row r="15" spans="1:8" x14ac:dyDescent="0.25">
      <c r="B15" s="5" t="s">
        <v>69</v>
      </c>
      <c r="C15" s="54"/>
      <c r="D15" s="7">
        <f t="shared" si="1"/>
        <v>0</v>
      </c>
      <c r="F15" s="8" t="s">
        <v>68</v>
      </c>
      <c r="G15" s="9"/>
      <c r="H15" s="10"/>
    </row>
    <row r="16" spans="1:8" x14ac:dyDescent="0.25">
      <c r="B16" s="11" t="s">
        <v>19</v>
      </c>
      <c r="C16" s="42">
        <f>TRUNC(IF(D16=0,0,(SUMPRODUCT(C9:C15,D9:D15)/D16)),2)</f>
        <v>0</v>
      </c>
      <c r="D16" s="12">
        <f>SUM(D9:D15)</f>
        <v>0</v>
      </c>
      <c r="F16" s="34" t="s">
        <v>27</v>
      </c>
      <c r="G16" s="47"/>
      <c r="H16" s="13">
        <f>IF(G16=0,0,6)</f>
        <v>0</v>
      </c>
    </row>
    <row r="17" spans="2:8" x14ac:dyDescent="0.25">
      <c r="F17" s="34" t="s">
        <v>28</v>
      </c>
      <c r="G17" s="47"/>
      <c r="H17" s="13">
        <f t="shared" ref="H17:H19" si="2">IF(G17=0,0,6)</f>
        <v>0</v>
      </c>
    </row>
    <row r="18" spans="2:8" x14ac:dyDescent="0.25">
      <c r="B18" s="8" t="s">
        <v>16</v>
      </c>
      <c r="C18" s="9"/>
      <c r="D18" s="10"/>
      <c r="F18" s="34" t="s">
        <v>29</v>
      </c>
      <c r="G18" s="47"/>
      <c r="H18" s="13">
        <f t="shared" si="2"/>
        <v>0</v>
      </c>
    </row>
    <row r="19" spans="2:8" x14ac:dyDescent="0.25">
      <c r="B19" s="5" t="s">
        <v>4</v>
      </c>
      <c r="C19" s="52"/>
      <c r="D19" s="7">
        <f>IF(C19="",0,6)</f>
        <v>0</v>
      </c>
      <c r="F19" s="34" t="s">
        <v>30</v>
      </c>
      <c r="G19" s="47"/>
      <c r="H19" s="13">
        <f t="shared" si="2"/>
        <v>0</v>
      </c>
    </row>
    <row r="20" spans="2:8" x14ac:dyDescent="0.25">
      <c r="B20" s="5" t="s">
        <v>5</v>
      </c>
      <c r="C20" s="53"/>
      <c r="D20" s="7">
        <f>IF(C20="",0,6)</f>
        <v>0</v>
      </c>
      <c r="F20" s="34" t="s">
        <v>95</v>
      </c>
      <c r="G20" s="47"/>
      <c r="H20" s="37"/>
    </row>
    <row r="21" spans="2:8" x14ac:dyDescent="0.25">
      <c r="B21" s="5" t="s">
        <v>6</v>
      </c>
      <c r="C21" s="54"/>
      <c r="D21" s="7">
        <f>IF(C21="",0,6)</f>
        <v>0</v>
      </c>
      <c r="F21" s="34" t="s">
        <v>96</v>
      </c>
      <c r="G21" s="47"/>
      <c r="H21" s="37"/>
    </row>
    <row r="22" spans="2:8" x14ac:dyDescent="0.25">
      <c r="B22" s="11" t="s">
        <v>19</v>
      </c>
      <c r="C22" s="42">
        <f>TRUNC(IF(D22=0,0,(SUMPRODUCT(C19:C21,D19:D21)/D22)),2)</f>
        <v>0</v>
      </c>
      <c r="D22" s="12">
        <f>SUM(D19:D21)</f>
        <v>0</v>
      </c>
      <c r="F22" s="11" t="s">
        <v>19</v>
      </c>
      <c r="G22" s="42">
        <f>TRUNC(IF(H22=0,0,(SUMPRODUCT(G16:G21,H16:H21)/SUM(H16:H21))),2)</f>
        <v>0</v>
      </c>
      <c r="H22" s="12">
        <f>SUM(H16:H21)</f>
        <v>0</v>
      </c>
    </row>
    <row r="24" spans="2:8" x14ac:dyDescent="0.25">
      <c r="B24" s="8" t="s">
        <v>18</v>
      </c>
      <c r="C24" s="9"/>
      <c r="D24" s="10"/>
      <c r="F24" s="8" t="s">
        <v>14</v>
      </c>
      <c r="G24" s="9"/>
      <c r="H24" s="10"/>
    </row>
    <row r="25" spans="2:8" x14ac:dyDescent="0.25">
      <c r="B25" s="5" t="s">
        <v>10</v>
      </c>
      <c r="C25" s="52"/>
      <c r="D25" s="7">
        <f>IF(C25="",0,6)</f>
        <v>0</v>
      </c>
      <c r="F25" s="34" t="s">
        <v>27</v>
      </c>
      <c r="G25" s="47"/>
      <c r="H25" s="37"/>
    </row>
    <row r="26" spans="2:8" x14ac:dyDescent="0.25">
      <c r="B26" s="5" t="s">
        <v>11</v>
      </c>
      <c r="C26" s="53"/>
      <c r="D26" s="7">
        <f t="shared" ref="D26:D30" si="3">IF(C26="",0,6)</f>
        <v>0</v>
      </c>
      <c r="F26" s="34" t="s">
        <v>28</v>
      </c>
      <c r="G26" s="47"/>
      <c r="H26" s="37"/>
    </row>
    <row r="27" spans="2:8" x14ac:dyDescent="0.25">
      <c r="B27" s="5" t="s">
        <v>12</v>
      </c>
      <c r="C27" s="53"/>
      <c r="D27" s="7">
        <f t="shared" si="3"/>
        <v>0</v>
      </c>
      <c r="F27" s="34" t="s">
        <v>29</v>
      </c>
      <c r="G27" s="47"/>
      <c r="H27" s="37"/>
    </row>
    <row r="28" spans="2:8" x14ac:dyDescent="0.25">
      <c r="B28" s="5" t="s">
        <v>13</v>
      </c>
      <c r="C28" s="53"/>
      <c r="D28" s="7">
        <f t="shared" si="3"/>
        <v>0</v>
      </c>
      <c r="F28" s="34" t="s">
        <v>30</v>
      </c>
      <c r="G28" s="47"/>
      <c r="H28" s="37"/>
    </row>
    <row r="29" spans="2:8" x14ac:dyDescent="0.25">
      <c r="B29" s="5" t="s">
        <v>23</v>
      </c>
      <c r="C29" s="53"/>
      <c r="D29" s="7">
        <f t="shared" si="3"/>
        <v>0</v>
      </c>
      <c r="F29" s="34" t="s">
        <v>31</v>
      </c>
      <c r="G29" s="47"/>
      <c r="H29" s="37"/>
    </row>
    <row r="30" spans="2:8" x14ac:dyDescent="0.25">
      <c r="B30" s="5" t="s">
        <v>24</v>
      </c>
      <c r="C30" s="54"/>
      <c r="D30" s="7">
        <f t="shared" si="3"/>
        <v>0</v>
      </c>
      <c r="F30" s="34" t="s">
        <v>32</v>
      </c>
      <c r="G30" s="47"/>
      <c r="H30" s="37"/>
    </row>
    <row r="31" spans="2:8" x14ac:dyDescent="0.25">
      <c r="B31" s="11" t="s">
        <v>19</v>
      </c>
      <c r="C31" s="42">
        <f>TRUNC(IF(D31=0,0,(SUMPRODUCT(C25:C30,D25:D30)/D31)),2)</f>
        <v>0</v>
      </c>
      <c r="D31" s="12">
        <f>SUM(D25:D30)</f>
        <v>0</v>
      </c>
      <c r="F31" s="14" t="s">
        <v>60</v>
      </c>
      <c r="G31" s="40" t="s">
        <v>92</v>
      </c>
      <c r="H31" s="13">
        <f>IF(G31="Ja",6,0)</f>
        <v>0</v>
      </c>
    </row>
    <row r="32" spans="2:8" x14ac:dyDescent="0.25">
      <c r="C32" s="30">
        <f>IF(D33=0,0,(C16*D16+C22*D22+C31*D31)/D33)</f>
        <v>0</v>
      </c>
      <c r="F32" s="11" t="s">
        <v>19</v>
      </c>
      <c r="G32" s="42">
        <f>TRUNC(IF(OR(H32=0,SUM(H25:H30)=0),0,(SUMPRODUCT(G25:G30,H25:H30))/SUM(H25:H30)),2)</f>
        <v>0</v>
      </c>
      <c r="H32" s="12">
        <f>SUM(H25:H31)</f>
        <v>0</v>
      </c>
    </row>
    <row r="33" spans="2:8" x14ac:dyDescent="0.25">
      <c r="B33" s="58"/>
      <c r="C33" s="59"/>
      <c r="D33" s="60"/>
    </row>
    <row r="34" spans="2:8" x14ac:dyDescent="0.25">
      <c r="F34" s="8" t="s">
        <v>41</v>
      </c>
      <c r="G34" s="9"/>
      <c r="H34" s="10"/>
    </row>
    <row r="35" spans="2:8" x14ac:dyDescent="0.25">
      <c r="F35" s="14" t="s">
        <v>42</v>
      </c>
      <c r="G35" s="47"/>
      <c r="H35" s="13">
        <f>IF(G35=0,0,6)</f>
        <v>0</v>
      </c>
    </row>
    <row r="36" spans="2:8" x14ac:dyDescent="0.25">
      <c r="F36" s="14" t="s">
        <v>21</v>
      </c>
      <c r="G36" s="47"/>
      <c r="H36" s="13">
        <f>IF(G36=0,0,12)</f>
        <v>0</v>
      </c>
    </row>
    <row r="37" spans="2:8" x14ac:dyDescent="0.25">
      <c r="F37" s="11"/>
      <c r="G37" s="42">
        <f>IF(H37=0,0,(SUMPRODUCT(G35:G36,H35:H36))/H37)</f>
        <v>0</v>
      </c>
      <c r="H37" s="12">
        <f>SUM(H35:H36)</f>
        <v>0</v>
      </c>
    </row>
    <row r="38" spans="2:8" x14ac:dyDescent="0.25">
      <c r="G38" s="30"/>
    </row>
    <row r="39" spans="2:8" x14ac:dyDescent="0.25">
      <c r="F39" s="15" t="s">
        <v>20</v>
      </c>
      <c r="G39" s="18">
        <f>TRUNC(IF(H39=0,0,((C16*D16+C22*D22+C31*D31+G13*H13*1.5+G22*H22*1.5+G32*(H32-H31)*1.5+G37*H37*1.5)/((D16+D22+D31)+((H13+H22+(H32-H31)+H37)*1.5)))),2)</f>
        <v>0</v>
      </c>
      <c r="H39" s="16">
        <f>(D16+D22+D31)+((H13+H22+(H32-H31)+H37))</f>
        <v>0</v>
      </c>
    </row>
    <row r="40" spans="2:8" x14ac:dyDescent="0.25">
      <c r="G40" s="19"/>
    </row>
  </sheetData>
  <sheetProtection algorithmName="SHA-512" hashValue="2yiwtuHIn6yGbJ8eOGWNO6XZLvgSh/7Vld/fJ1tztUWP6647iHN791TKd5DLPNU9dWkYXjFfPLhqqQuEUpd51w==" saltValue="4jeQFZWzuP3ojYacOyGjXw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'Dropdown-Menü'!$A$2:$A$3</xm:f>
          </x14:formula1>
          <xm:sqref>G31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 s="49" t="s">
        <v>60</v>
      </c>
      <c r="B1" s="49" t="s">
        <v>90</v>
      </c>
    </row>
    <row r="2" spans="1:2" x14ac:dyDescent="0.25">
      <c r="A2" s="50" t="s">
        <v>91</v>
      </c>
      <c r="B2" s="50" t="s">
        <v>93</v>
      </c>
    </row>
    <row r="3" spans="1:2" x14ac:dyDescent="0.25">
      <c r="A3" s="50" t="s">
        <v>92</v>
      </c>
      <c r="B3" s="50" t="s">
        <v>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BWL</vt:lpstr>
      <vt:lpstr>VWL 1SP</vt:lpstr>
      <vt:lpstr>VWL 2SP</vt:lpstr>
      <vt:lpstr>Winfo</vt:lpstr>
      <vt:lpstr>iVWL</vt:lpstr>
      <vt:lpstr>Dropdown-Menü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Verena Mainz</cp:lastModifiedBy>
  <dcterms:created xsi:type="dcterms:W3CDTF">2014-09-25T16:13:19Z</dcterms:created>
  <dcterms:modified xsi:type="dcterms:W3CDTF">2019-07-03T16:17:58Z</dcterms:modified>
</cp:coreProperties>
</file>